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egiatan 2021\lahan\"/>
    </mc:Choice>
  </mc:AlternateContent>
  <xr:revisionPtr revIDLastSave="0" documentId="13_ncr:1_{A2D6D2F2-6226-4DF1-A477-26477C04E816}" xr6:coauthVersionLast="47" xr6:coauthVersionMax="47" xr10:uidLastSave="{00000000-0000-0000-0000-000000000000}"/>
  <bookViews>
    <workbookView xWindow="-120" yWindow="-120" windowWidth="24240" windowHeight="13140" tabRatio="918" activeTab="3" xr2:uid="{00000000-000D-0000-FFFF-FFFF00000000}"/>
  </bookViews>
  <sheets>
    <sheet name="Indonesia" sheetId="1" r:id="rId1"/>
    <sheet name="Aceh" sheetId="2" r:id="rId2"/>
    <sheet name="Sumut " sheetId="3" r:id="rId3"/>
    <sheet name="SumBar" sheetId="4" r:id="rId4"/>
    <sheet name="Riau" sheetId="5" r:id="rId5"/>
    <sheet name="Jambi" sheetId="6" r:id="rId6"/>
    <sheet name="SumSel " sheetId="7" r:id="rId7"/>
    <sheet name="Bengkulu" sheetId="8" r:id="rId8"/>
    <sheet name="Lampung" sheetId="9" r:id="rId9"/>
    <sheet name="Kep.Babel " sheetId="10" r:id="rId10"/>
    <sheet name="Kep.Riau" sheetId="11" r:id="rId11"/>
    <sheet name="DKI Jakarta" sheetId="12" r:id="rId12"/>
    <sheet name="JaBar" sheetId="13" r:id="rId13"/>
    <sheet name="JaTeng " sheetId="14" r:id="rId14"/>
    <sheet name="D.I Yogya" sheetId="15" r:id="rId15"/>
    <sheet name="JaTim" sheetId="16" r:id="rId16"/>
    <sheet name="Banten " sheetId="17" r:id="rId17"/>
    <sheet name="Bali" sheetId="18" r:id="rId18"/>
    <sheet name="NTB" sheetId="19" r:id="rId19"/>
    <sheet name="NTT" sheetId="20" r:id="rId20"/>
    <sheet name="KalBar " sheetId="21" r:id="rId21"/>
    <sheet name="KalTeng" sheetId="22" r:id="rId22"/>
    <sheet name="KalSel" sheetId="23" r:id="rId23"/>
    <sheet name="_KalTim" sheetId="24" r:id="rId24"/>
    <sheet name="_Kaltara" sheetId="37" r:id="rId25"/>
    <sheet name="SulUt" sheetId="25" r:id="rId26"/>
    <sheet name="SulTeng" sheetId="26" r:id="rId27"/>
    <sheet name="SulSel " sheetId="27" r:id="rId28"/>
    <sheet name="SulTra" sheetId="28" r:id="rId29"/>
    <sheet name="Gorontalo " sheetId="29" r:id="rId30"/>
    <sheet name="SulBar " sheetId="30" r:id="rId31"/>
    <sheet name="Maluku" sheetId="31" r:id="rId32"/>
    <sheet name="MalUt" sheetId="32" r:id="rId33"/>
    <sheet name="PapuaBarat" sheetId="33" r:id="rId34"/>
    <sheet name="Papua" sheetId="34" r:id="rId35"/>
  </sheets>
  <externalReferences>
    <externalReference r:id="rId36"/>
    <externalReference r:id="rId37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" i="27" l="1"/>
  <c r="AC8" i="27"/>
  <c r="AC9" i="27"/>
  <c r="AC10" i="27"/>
  <c r="AC11" i="27"/>
  <c r="AC12" i="27"/>
  <c r="AC13" i="27"/>
  <c r="AC14" i="27"/>
  <c r="AC15" i="27"/>
  <c r="AC16" i="27"/>
  <c r="AC17" i="27"/>
  <c r="AC18" i="27"/>
  <c r="AC19" i="27"/>
  <c r="AC20" i="27"/>
  <c r="AC21" i="27"/>
  <c r="AC22" i="27"/>
  <c r="AC23" i="27"/>
  <c r="AC24" i="27"/>
  <c r="AC25" i="27"/>
  <c r="AC26" i="27"/>
  <c r="AC27" i="27"/>
  <c r="AC28" i="27"/>
  <c r="AC29" i="27"/>
  <c r="AC6" i="27"/>
  <c r="AB30" i="27"/>
  <c r="AB21" i="24"/>
  <c r="AB28" i="1" s="1"/>
  <c r="AC24" i="2"/>
  <c r="AC25" i="2"/>
  <c r="AC26" i="2"/>
  <c r="AC27" i="2"/>
  <c r="AC28" i="2"/>
  <c r="AB6" i="1"/>
  <c r="AB10" i="1"/>
  <c r="AB11" i="1"/>
  <c r="AB12" i="1"/>
  <c r="AB13" i="1"/>
  <c r="AB14" i="1"/>
  <c r="AB15" i="1"/>
  <c r="AB19" i="1"/>
  <c r="AB20" i="1"/>
  <c r="AB21" i="1"/>
  <c r="AB23" i="1"/>
  <c r="AB24" i="1"/>
  <c r="AB25" i="1"/>
  <c r="AB27" i="1"/>
  <c r="AB29" i="1"/>
  <c r="AC29" i="1"/>
  <c r="AB30" i="1"/>
  <c r="AB31" i="1"/>
  <c r="AB32" i="1"/>
  <c r="AB33" i="1"/>
  <c r="AB35" i="1"/>
  <c r="AB36" i="1"/>
  <c r="AB37" i="1"/>
  <c r="AB38" i="1"/>
  <c r="AB39" i="1"/>
  <c r="AC6" i="34"/>
  <c r="AC15" i="34"/>
  <c r="AC19" i="34"/>
  <c r="AC20" i="34"/>
  <c r="AC21" i="34"/>
  <c r="AC22" i="34"/>
  <c r="AC23" i="34"/>
  <c r="AC27" i="34"/>
  <c r="AC28" i="34"/>
  <c r="AC29" i="34"/>
  <c r="AC30" i="34"/>
  <c r="AC31" i="34"/>
  <c r="AB35" i="34"/>
  <c r="AC7" i="34"/>
  <c r="AC8" i="34"/>
  <c r="AC9" i="34"/>
  <c r="AC10" i="34"/>
  <c r="AC11" i="34"/>
  <c r="AC12" i="34"/>
  <c r="AC13" i="34"/>
  <c r="AC14" i="34"/>
  <c r="AC16" i="34"/>
  <c r="AC17" i="34"/>
  <c r="AC18" i="34"/>
  <c r="AC24" i="34"/>
  <c r="AC25" i="34"/>
  <c r="AC26" i="34"/>
  <c r="AC32" i="34"/>
  <c r="AC33" i="34"/>
  <c r="AC34" i="34"/>
  <c r="AB19" i="33"/>
  <c r="AC7" i="33"/>
  <c r="AC8" i="33"/>
  <c r="AC9" i="33"/>
  <c r="AC10" i="33"/>
  <c r="AC11" i="33"/>
  <c r="AC12" i="33"/>
  <c r="AC13" i="33"/>
  <c r="AC14" i="33"/>
  <c r="AC15" i="33"/>
  <c r="AC16" i="33"/>
  <c r="AC17" i="33"/>
  <c r="AC18" i="33"/>
  <c r="AC6" i="33"/>
  <c r="AC13" i="32"/>
  <c r="AB16" i="32"/>
  <c r="AC7" i="32"/>
  <c r="AC8" i="32"/>
  <c r="AC9" i="32"/>
  <c r="AC10" i="32"/>
  <c r="AC11" i="32"/>
  <c r="AC12" i="32"/>
  <c r="AC14" i="32"/>
  <c r="AC15" i="32"/>
  <c r="AC6" i="32"/>
  <c r="AB17" i="31"/>
  <c r="AC7" i="31"/>
  <c r="AC8" i="31"/>
  <c r="AC9" i="31"/>
  <c r="AC10" i="31"/>
  <c r="AC17" i="31" s="1"/>
  <c r="AC36" i="1" s="1"/>
  <c r="AC11" i="31"/>
  <c r="AC12" i="31"/>
  <c r="AC13" i="31"/>
  <c r="AC14" i="31"/>
  <c r="AC15" i="31"/>
  <c r="AC16" i="31"/>
  <c r="AC6" i="31"/>
  <c r="AB12" i="30"/>
  <c r="AC12" i="30"/>
  <c r="AC35" i="1" s="1"/>
  <c r="AC7" i="30"/>
  <c r="AC8" i="30"/>
  <c r="AC9" i="30"/>
  <c r="AC10" i="30"/>
  <c r="AC11" i="30"/>
  <c r="AC6" i="30"/>
  <c r="AB12" i="29"/>
  <c r="AB34" i="1" s="1"/>
  <c r="AC12" i="29"/>
  <c r="AC34" i="1" s="1"/>
  <c r="AC7" i="29"/>
  <c r="AC8" i="29"/>
  <c r="AC9" i="29"/>
  <c r="AC10" i="29"/>
  <c r="AC11" i="29"/>
  <c r="AC6" i="29"/>
  <c r="AC15" i="28"/>
  <c r="AB23" i="28"/>
  <c r="AC7" i="28"/>
  <c r="AC8" i="28"/>
  <c r="AC9" i="28"/>
  <c r="AC10" i="28"/>
  <c r="AC11" i="28"/>
  <c r="AC12" i="28"/>
  <c r="AC13" i="28"/>
  <c r="AC14" i="28"/>
  <c r="AC16" i="28"/>
  <c r="AC17" i="28"/>
  <c r="AC18" i="28"/>
  <c r="AC19" i="28"/>
  <c r="AC20" i="28"/>
  <c r="AC21" i="28"/>
  <c r="AC22" i="28"/>
  <c r="AC6" i="28"/>
  <c r="AB19" i="26"/>
  <c r="AC7" i="26"/>
  <c r="AC8" i="26"/>
  <c r="AC9" i="26"/>
  <c r="AC10" i="26"/>
  <c r="AC11" i="26"/>
  <c r="AC12" i="26"/>
  <c r="AC13" i="26"/>
  <c r="AC14" i="26"/>
  <c r="AC15" i="26"/>
  <c r="AC16" i="26"/>
  <c r="AC17" i="26"/>
  <c r="AC18" i="26"/>
  <c r="AC6" i="26"/>
  <c r="AC19" i="26" s="1"/>
  <c r="AC31" i="1" s="1"/>
  <c r="AB21" i="25"/>
  <c r="AC7" i="25"/>
  <c r="AC8" i="25"/>
  <c r="AC9" i="25"/>
  <c r="AC10" i="25"/>
  <c r="AC11" i="25"/>
  <c r="AC12" i="25"/>
  <c r="AC13" i="25"/>
  <c r="AC14" i="25"/>
  <c r="AC15" i="25"/>
  <c r="AC16" i="25"/>
  <c r="AC17" i="25"/>
  <c r="AC18" i="25"/>
  <c r="AC19" i="25"/>
  <c r="AC20" i="25"/>
  <c r="AC6" i="25"/>
  <c r="AC21" i="25" s="1"/>
  <c r="AC30" i="1" s="1"/>
  <c r="AB11" i="37"/>
  <c r="AC7" i="37"/>
  <c r="AC8" i="37"/>
  <c r="AC9" i="37"/>
  <c r="AC11" i="37" s="1"/>
  <c r="AC10" i="37"/>
  <c r="AC6" i="37"/>
  <c r="AC20" i="24"/>
  <c r="AC7" i="24"/>
  <c r="AC8" i="24"/>
  <c r="AC6" i="24"/>
  <c r="AC10" i="24"/>
  <c r="AC14" i="24"/>
  <c r="AC16" i="24"/>
  <c r="AC17" i="24"/>
  <c r="AC18" i="24"/>
  <c r="AC7" i="23"/>
  <c r="AC19" i="23" s="1"/>
  <c r="AC27" i="1" s="1"/>
  <c r="AB19" i="23"/>
  <c r="AC13" i="23"/>
  <c r="AC8" i="23"/>
  <c r="AC9" i="23"/>
  <c r="AC10" i="23"/>
  <c r="AC11" i="23"/>
  <c r="AC12" i="23"/>
  <c r="AC14" i="23"/>
  <c r="AC15" i="23"/>
  <c r="AC16" i="23"/>
  <c r="AC17" i="23"/>
  <c r="AC18" i="23"/>
  <c r="AC6" i="23"/>
  <c r="AC18" i="22"/>
  <c r="AC15" i="22"/>
  <c r="AC14" i="22"/>
  <c r="AC13" i="22"/>
  <c r="AB20" i="22"/>
  <c r="AB26" i="1" s="1"/>
  <c r="AC12" i="22"/>
  <c r="AC11" i="22"/>
  <c r="AC8" i="22"/>
  <c r="AC9" i="22"/>
  <c r="AC7" i="22"/>
  <c r="AC10" i="22"/>
  <c r="AC16" i="22"/>
  <c r="AC17" i="22"/>
  <c r="AC19" i="22"/>
  <c r="AC6" i="22"/>
  <c r="AB20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6" i="21"/>
  <c r="AB28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6" i="20"/>
  <c r="AC28" i="20" s="1"/>
  <c r="AC24" i="1" s="1"/>
  <c r="AB16" i="19"/>
  <c r="AC7" i="19"/>
  <c r="AC8" i="19"/>
  <c r="AC9" i="19"/>
  <c r="AC10" i="19"/>
  <c r="AC11" i="19"/>
  <c r="AC12" i="19"/>
  <c r="AC13" i="19"/>
  <c r="AC14" i="19"/>
  <c r="AC15" i="19"/>
  <c r="AC6" i="19"/>
  <c r="AC16" i="19" s="1"/>
  <c r="AC23" i="1" s="1"/>
  <c r="AB15" i="18"/>
  <c r="AB22" i="1" s="1"/>
  <c r="AC7" i="18"/>
  <c r="AC8" i="18"/>
  <c r="AC9" i="18"/>
  <c r="AC10" i="18"/>
  <c r="AC11" i="18"/>
  <c r="AC12" i="18"/>
  <c r="AC13" i="18"/>
  <c r="AC14" i="18"/>
  <c r="AC6" i="18"/>
  <c r="AC15" i="18" s="1"/>
  <c r="AC22" i="1" s="1"/>
  <c r="AB14" i="17"/>
  <c r="AC7" i="17"/>
  <c r="AC8" i="17"/>
  <c r="AC9" i="17"/>
  <c r="AC10" i="17"/>
  <c r="AC11" i="17"/>
  <c r="AC12" i="17"/>
  <c r="AC13" i="17"/>
  <c r="AC6" i="17"/>
  <c r="AC14" i="17" s="1"/>
  <c r="AC21" i="1" s="1"/>
  <c r="AB44" i="16"/>
  <c r="AC19" i="33" l="1"/>
  <c r="AC38" i="1" s="1"/>
  <c r="AC23" i="28"/>
  <c r="AC33" i="1" s="1"/>
  <c r="AC16" i="32"/>
  <c r="AC37" i="1" s="1"/>
  <c r="AC20" i="21"/>
  <c r="AC25" i="1" s="1"/>
  <c r="AC30" i="27"/>
  <c r="AC32" i="1"/>
  <c r="AC9" i="24"/>
  <c r="AC35" i="34"/>
  <c r="AC39" i="1" s="1"/>
  <c r="AC20" i="22"/>
  <c r="AC26" i="1" s="1"/>
  <c r="AC11" i="7"/>
  <c r="AC15" i="6"/>
  <c r="AC17" i="5"/>
  <c r="AB11" i="15"/>
  <c r="AB41" i="14"/>
  <c r="AB18" i="1" s="1"/>
  <c r="AB33" i="13"/>
  <c r="AB17" i="1" s="1"/>
  <c r="AC29" i="13"/>
  <c r="AB12" i="12"/>
  <c r="AB16" i="1" s="1"/>
  <c r="AC7" i="12"/>
  <c r="AC8" i="12"/>
  <c r="AC9" i="12"/>
  <c r="AC10" i="12"/>
  <c r="AC11" i="12"/>
  <c r="AC6" i="12"/>
  <c r="AC12" i="12" s="1"/>
  <c r="AC16" i="1" s="1"/>
  <c r="AB13" i="11"/>
  <c r="AC11" i="11"/>
  <c r="AC12" i="11"/>
  <c r="AB13" i="10"/>
  <c r="AC12" i="10"/>
  <c r="AB21" i="9"/>
  <c r="AB16" i="8"/>
  <c r="AB23" i="7"/>
  <c r="AB17" i="6"/>
  <c r="AB18" i="5"/>
  <c r="AB9" i="1" s="1"/>
  <c r="AB25" i="4"/>
  <c r="AB8" i="1" s="1"/>
  <c r="AC30" i="3"/>
  <c r="AC12" i="3"/>
  <c r="AB39" i="3"/>
  <c r="AB7" i="1" s="1"/>
  <c r="AB40" i="1" s="1"/>
  <c r="AC31" i="3"/>
  <c r="AB29" i="2"/>
  <c r="AA21" i="24"/>
  <c r="AA41" i="14"/>
  <c r="AA12" i="29"/>
  <c r="AA15" i="18"/>
  <c r="AC21" i="24" l="1"/>
  <c r="AC28" i="1" s="1"/>
  <c r="AA35" i="34"/>
  <c r="AA19" i="33"/>
  <c r="AA16" i="32"/>
  <c r="AA17" i="31"/>
  <c r="AA12" i="30"/>
  <c r="AA23" i="28"/>
  <c r="AA30" i="27"/>
  <c r="AA19" i="26"/>
  <c r="AA21" i="25"/>
  <c r="AA11" i="37"/>
  <c r="AA19" i="23"/>
  <c r="AA20" i="22"/>
  <c r="AA20" i="21"/>
  <c r="AA28" i="20"/>
  <c r="AA16" i="19"/>
  <c r="AA14" i="17"/>
  <c r="AA44" i="16"/>
  <c r="AA11" i="15"/>
  <c r="AA33" i="13"/>
  <c r="AA12" i="12"/>
  <c r="AA13" i="11"/>
  <c r="AA13" i="10"/>
  <c r="AA21" i="9"/>
  <c r="AA16" i="8"/>
  <c r="AA23" i="7"/>
  <c r="AA17" i="6"/>
  <c r="AA18" i="5"/>
  <c r="AA25" i="4"/>
  <c r="AA39" i="3"/>
  <c r="AA29" i="2"/>
  <c r="AA39" i="1" l="1"/>
  <c r="AA38" i="1"/>
  <c r="AA37" i="1"/>
  <c r="AA36" i="1"/>
  <c r="AA35" i="1"/>
  <c r="AA33" i="1"/>
  <c r="AA32" i="1"/>
  <c r="AA31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9" i="1"/>
  <c r="AA8" i="1"/>
  <c r="AA6" i="1"/>
  <c r="AA7" i="1"/>
  <c r="AA10" i="1"/>
  <c r="AA30" i="1"/>
  <c r="AA34" i="1"/>
  <c r="AA40" i="1" l="1"/>
  <c r="Z35" i="34" l="1"/>
  <c r="Z39" i="1" s="1"/>
  <c r="Z19" i="33"/>
  <c r="Z38" i="1" s="1"/>
  <c r="Z16" i="32"/>
  <c r="Z37" i="1" s="1"/>
  <c r="Z17" i="31"/>
  <c r="Z36" i="1" s="1"/>
  <c r="Z12" i="30"/>
  <c r="Z35" i="1" s="1"/>
  <c r="Z12" i="29"/>
  <c r="Z34" i="1" s="1"/>
  <c r="Z23" i="28"/>
  <c r="Z33" i="1" s="1"/>
  <c r="Z30" i="27"/>
  <c r="Z32" i="1" s="1"/>
  <c r="Z19" i="26"/>
  <c r="Z31" i="1" s="1"/>
  <c r="Z21" i="25"/>
  <c r="Z30" i="1" s="1"/>
  <c r="Z11" i="37"/>
  <c r="Z29" i="1" s="1"/>
  <c r="Z21" i="24"/>
  <c r="Z28" i="1" s="1"/>
  <c r="Z19" i="23"/>
  <c r="Z27" i="1" s="1"/>
  <c r="Z20" i="22"/>
  <c r="Z26" i="1" s="1"/>
  <c r="Z20" i="21"/>
  <c r="Z25" i="1" s="1"/>
  <c r="Z28" i="20"/>
  <c r="Z24" i="1" s="1"/>
  <c r="Z16" i="19"/>
  <c r="Z23" i="1" s="1"/>
  <c r="Z15" i="18"/>
  <c r="Z22" i="1" s="1"/>
  <c r="Z14" i="17"/>
  <c r="Z21" i="1" s="1"/>
  <c r="Z44" i="16"/>
  <c r="Z20" i="1" s="1"/>
  <c r="Z11" i="15"/>
  <c r="Z19" i="1" s="1"/>
  <c r="Z41" i="14"/>
  <c r="Z18" i="1" s="1"/>
  <c r="Z33" i="13"/>
  <c r="Z17" i="1" s="1"/>
  <c r="Z12" i="12"/>
  <c r="Z16" i="1" s="1"/>
  <c r="Z13" i="11"/>
  <c r="Z15" i="1" s="1"/>
  <c r="Z13" i="10"/>
  <c r="Z14" i="1" s="1"/>
  <c r="Z21" i="9"/>
  <c r="Z13" i="1" s="1"/>
  <c r="Z16" i="8"/>
  <c r="Z12" i="1" s="1"/>
  <c r="Z23" i="7"/>
  <c r="Z11" i="1" s="1"/>
  <c r="Z17" i="6"/>
  <c r="Z10" i="1" s="1"/>
  <c r="Z18" i="5"/>
  <c r="Z9" i="1" s="1"/>
  <c r="Z25" i="4"/>
  <c r="Z8" i="1" s="1"/>
  <c r="Z39" i="3"/>
  <c r="Z7" i="1" s="1"/>
  <c r="Z29" i="2"/>
  <c r="Z6" i="1" s="1"/>
  <c r="Z40" i="1" l="1"/>
  <c r="Y23" i="28"/>
  <c r="Y35" i="34" l="1"/>
  <c r="Y39" i="1" s="1"/>
  <c r="Y19" i="33"/>
  <c r="Y38" i="1" s="1"/>
  <c r="Y16" i="32"/>
  <c r="Y37" i="1" s="1"/>
  <c r="Y17" i="31"/>
  <c r="Y36" i="1" s="1"/>
  <c r="Y12" i="30"/>
  <c r="Y35" i="1" s="1"/>
  <c r="Y12" i="29"/>
  <c r="Y34" i="1" s="1"/>
  <c r="Y30" i="27"/>
  <c r="Y32" i="1" s="1"/>
  <c r="Y19" i="26"/>
  <c r="Y31" i="1" s="1"/>
  <c r="Y21" i="25"/>
  <c r="Y30" i="1" s="1"/>
  <c r="Y11" i="37"/>
  <c r="Y29" i="1" s="1"/>
  <c r="Y21" i="24"/>
  <c r="Y28" i="1" s="1"/>
  <c r="Y19" i="23"/>
  <c r="Y27" i="1" s="1"/>
  <c r="Y20" i="22"/>
  <c r="Y26" i="1" s="1"/>
  <c r="Y20" i="21"/>
  <c r="Y25" i="1" s="1"/>
  <c r="Y28" i="20"/>
  <c r="Y24" i="1" s="1"/>
  <c r="Y16" i="19"/>
  <c r="Y23" i="1" s="1"/>
  <c r="Y15" i="18"/>
  <c r="Y22" i="1" s="1"/>
  <c r="Y14" i="17"/>
  <c r="Y21" i="1" s="1"/>
  <c r="Y44" i="16"/>
  <c r="Y20" i="1" s="1"/>
  <c r="Y11" i="15"/>
  <c r="Y19" i="1" s="1"/>
  <c r="Y41" i="14"/>
  <c r="Y18" i="1" s="1"/>
  <c r="Y33" i="13"/>
  <c r="Y17" i="1" s="1"/>
  <c r="Y12" i="12"/>
  <c r="Y16" i="1" s="1"/>
  <c r="Y13" i="11"/>
  <c r="Y15" i="1" s="1"/>
  <c r="Y13" i="10"/>
  <c r="Y14" i="1" s="1"/>
  <c r="Y21" i="9"/>
  <c r="Y13" i="1" s="1"/>
  <c r="Y16" i="8"/>
  <c r="Y12" i="1" s="1"/>
  <c r="Y23" i="7"/>
  <c r="Y11" i="1" s="1"/>
  <c r="Y17" i="6"/>
  <c r="Y10" i="1" s="1"/>
  <c r="Y18" i="5"/>
  <c r="Y9" i="1" s="1"/>
  <c r="Y25" i="4"/>
  <c r="Y8" i="1" s="1"/>
  <c r="Y39" i="3"/>
  <c r="Y7" i="1" s="1"/>
  <c r="Y29" i="2"/>
  <c r="Y6" i="1" s="1"/>
  <c r="Y33" i="1"/>
  <c r="X35" i="34"/>
  <c r="X39" i="1" s="1"/>
  <c r="X23" i="7"/>
  <c r="X11" i="1" s="1"/>
  <c r="X16" i="32"/>
  <c r="X37" i="1" s="1"/>
  <c r="X17" i="31"/>
  <c r="X36" i="1" s="1"/>
  <c r="X12" i="30"/>
  <c r="X35" i="1" s="1"/>
  <c r="X12" i="29"/>
  <c r="X34" i="1" s="1"/>
  <c r="X23" i="28"/>
  <c r="X33" i="1" s="1"/>
  <c r="X30" i="27"/>
  <c r="X32" i="1" s="1"/>
  <c r="X19" i="26"/>
  <c r="X31" i="1" s="1"/>
  <c r="X21" i="25"/>
  <c r="X30" i="1" s="1"/>
  <c r="X19" i="23"/>
  <c r="X27" i="1" s="1"/>
  <c r="X20" i="22"/>
  <c r="X26" i="1" s="1"/>
  <c r="X28" i="20"/>
  <c r="X24" i="1" s="1"/>
  <c r="X15" i="18"/>
  <c r="X22" i="1" s="1"/>
  <c r="X14" i="17"/>
  <c r="X21" i="1" s="1"/>
  <c r="X44" i="16"/>
  <c r="X20" i="1" s="1"/>
  <c r="X41" i="14"/>
  <c r="X18" i="1" s="1"/>
  <c r="X11" i="15"/>
  <c r="X19" i="1" s="1"/>
  <c r="X12" i="12"/>
  <c r="X16" i="1" s="1"/>
  <c r="X13" i="11"/>
  <c r="X15" i="1" s="1"/>
  <c r="X13" i="10"/>
  <c r="X14" i="1" s="1"/>
  <c r="X21" i="9"/>
  <c r="X13" i="1" s="1"/>
  <c r="X16" i="8"/>
  <c r="X12" i="1" s="1"/>
  <c r="X17" i="6"/>
  <c r="X10" i="1" s="1"/>
  <c r="X18" i="5"/>
  <c r="X9" i="1" s="1"/>
  <c r="X39" i="3"/>
  <c r="X7" i="1" s="1"/>
  <c r="X25" i="4"/>
  <c r="X8" i="1" s="1"/>
  <c r="X19" i="33"/>
  <c r="X38" i="1" s="1"/>
  <c r="X11" i="37"/>
  <c r="X29" i="1" s="1"/>
  <c r="X21" i="24"/>
  <c r="X28" i="1" s="1"/>
  <c r="X20" i="21"/>
  <c r="X25" i="1" s="1"/>
  <c r="X16" i="19"/>
  <c r="X23" i="1" s="1"/>
  <c r="X33" i="13"/>
  <c r="X17" i="1" s="1"/>
  <c r="X29" i="2"/>
  <c r="X6" i="1" s="1"/>
  <c r="W12" i="30"/>
  <c r="W35" i="1" s="1"/>
  <c r="W16" i="32"/>
  <c r="W37" i="1" s="1"/>
  <c r="W23" i="28"/>
  <c r="W33" i="1" s="1"/>
  <c r="W19" i="26"/>
  <c r="W31" i="1" s="1"/>
  <c r="W11" i="37"/>
  <c r="W29" i="1" s="1"/>
  <c r="V11" i="37"/>
  <c r="U11" i="37"/>
  <c r="T11" i="37"/>
  <c r="S11" i="37"/>
  <c r="R11" i="37"/>
  <c r="Q11" i="37"/>
  <c r="W19" i="23"/>
  <c r="W27" i="1" s="1"/>
  <c r="W44" i="16"/>
  <c r="W20" i="1" s="1"/>
  <c r="W33" i="13"/>
  <c r="W17" i="1" s="1"/>
  <c r="W23" i="7"/>
  <c r="W11" i="1" s="1"/>
  <c r="W29" i="2"/>
  <c r="W6" i="1" s="1"/>
  <c r="W35" i="34"/>
  <c r="W39" i="1" s="1"/>
  <c r="W19" i="33"/>
  <c r="W38" i="1" s="1"/>
  <c r="V16" i="32"/>
  <c r="V37" i="1" s="1"/>
  <c r="U17" i="31"/>
  <c r="U36" i="1" s="1"/>
  <c r="V17" i="31"/>
  <c r="V36" i="1" s="1"/>
  <c r="W17" i="31"/>
  <c r="W36" i="1" s="1"/>
  <c r="W12" i="29"/>
  <c r="W34" i="1" s="1"/>
  <c r="V23" i="28"/>
  <c r="W30" i="27"/>
  <c r="W32" i="1" s="1"/>
  <c r="V21" i="25"/>
  <c r="V30" i="1" s="1"/>
  <c r="W21" i="25"/>
  <c r="W30" i="1" s="1"/>
  <c r="V21" i="24"/>
  <c r="V28" i="1" s="1"/>
  <c r="W21" i="24"/>
  <c r="W28" i="1" s="1"/>
  <c r="V19" i="23"/>
  <c r="V27" i="1" s="1"/>
  <c r="W20" i="22"/>
  <c r="W26" i="1" s="1"/>
  <c r="W20" i="21"/>
  <c r="W25" i="1" s="1"/>
  <c r="V28" i="20"/>
  <c r="V24" i="1" s="1"/>
  <c r="W28" i="20"/>
  <c r="W24" i="1" s="1"/>
  <c r="W16" i="19"/>
  <c r="W23" i="1" s="1"/>
  <c r="U15" i="18"/>
  <c r="U22" i="1" s="1"/>
  <c r="V15" i="18"/>
  <c r="W15" i="18"/>
  <c r="W22" i="1" s="1"/>
  <c r="T14" i="17"/>
  <c r="T21" i="1" s="1"/>
  <c r="U14" i="17"/>
  <c r="V14" i="17"/>
  <c r="V21" i="1" s="1"/>
  <c r="W14" i="17"/>
  <c r="W21" i="1" s="1"/>
  <c r="V44" i="16"/>
  <c r="V20" i="1" s="1"/>
  <c r="V11" i="15"/>
  <c r="V19" i="1" s="1"/>
  <c r="W11" i="15"/>
  <c r="W19" i="1" s="1"/>
  <c r="V41" i="14"/>
  <c r="V18" i="1" s="1"/>
  <c r="W41" i="14"/>
  <c r="W18" i="1" s="1"/>
  <c r="V33" i="13"/>
  <c r="V17" i="1"/>
  <c r="V12" i="12"/>
  <c r="V16" i="1" s="1"/>
  <c r="W12" i="12"/>
  <c r="W16" i="1" s="1"/>
  <c r="V13" i="11"/>
  <c r="V15" i="1" s="1"/>
  <c r="W13" i="11"/>
  <c r="W15" i="1" s="1"/>
  <c r="V13" i="10"/>
  <c r="V14" i="1" s="1"/>
  <c r="W13" i="10"/>
  <c r="W14" i="1" s="1"/>
  <c r="V21" i="9"/>
  <c r="W21" i="9"/>
  <c r="W13" i="1" s="1"/>
  <c r="V16" i="8"/>
  <c r="V12" i="1" s="1"/>
  <c r="W16" i="8"/>
  <c r="W12" i="1" s="1"/>
  <c r="V23" i="7"/>
  <c r="V11" i="1" s="1"/>
  <c r="V17" i="6"/>
  <c r="V10" i="1" s="1"/>
  <c r="W17" i="6"/>
  <c r="W10" i="1" s="1"/>
  <c r="W18" i="5"/>
  <c r="W9" i="1" s="1"/>
  <c r="W25" i="4"/>
  <c r="W8" i="1" s="1"/>
  <c r="W39" i="3"/>
  <c r="W7" i="1" s="1"/>
  <c r="V39" i="3"/>
  <c r="V7" i="1" s="1"/>
  <c r="V29" i="2"/>
  <c r="V6" i="1" s="1"/>
  <c r="V35" i="34"/>
  <c r="V39" i="1" s="1"/>
  <c r="V30" i="27"/>
  <c r="V32" i="1" s="1"/>
  <c r="V12" i="29"/>
  <c r="V34" i="1" s="1"/>
  <c r="V20" i="22"/>
  <c r="V26" i="1" s="1"/>
  <c r="U20" i="21"/>
  <c r="U25" i="1" s="1"/>
  <c r="V20" i="21"/>
  <c r="V25" i="1" s="1"/>
  <c r="U28" i="20"/>
  <c r="U24" i="1" s="1"/>
  <c r="V16" i="19"/>
  <c r="V23" i="1" s="1"/>
  <c r="V22" i="1"/>
  <c r="V13" i="1"/>
  <c r="V18" i="5"/>
  <c r="V9" i="1" s="1"/>
  <c r="U18" i="5"/>
  <c r="V19" i="33"/>
  <c r="V38" i="1" s="1"/>
  <c r="V12" i="30"/>
  <c r="V35" i="1" s="1"/>
  <c r="V33" i="1"/>
  <c r="V19" i="26"/>
  <c r="V31" i="1" s="1"/>
  <c r="V25" i="4"/>
  <c r="V8" i="1" s="1"/>
  <c r="Q24" i="20"/>
  <c r="Q23" i="20"/>
  <c r="Q22" i="20"/>
  <c r="Q21" i="20"/>
  <c r="Q20" i="20"/>
  <c r="Q19" i="20"/>
  <c r="Q17" i="20"/>
  <c r="Q16" i="20"/>
  <c r="Q15" i="20"/>
  <c r="Q14" i="20"/>
  <c r="Q10" i="20"/>
  <c r="Q9" i="20"/>
  <c r="Q8" i="20"/>
  <c r="U19" i="33"/>
  <c r="U38" i="1" s="1"/>
  <c r="S19" i="33"/>
  <c r="S38" i="1" s="1"/>
  <c r="R19" i="33"/>
  <c r="R38" i="1" s="1"/>
  <c r="Q19" i="33"/>
  <c r="Q38" i="1" s="1"/>
  <c r="T19" i="33"/>
  <c r="T38" i="1" s="1"/>
  <c r="U35" i="34"/>
  <c r="U39" i="1" s="1"/>
  <c r="S35" i="34"/>
  <c r="S39" i="1" s="1"/>
  <c r="R35" i="34"/>
  <c r="R39" i="1" s="1"/>
  <c r="Q35" i="34"/>
  <c r="Q39" i="1" s="1"/>
  <c r="T35" i="34"/>
  <c r="T39" i="1" s="1"/>
  <c r="U16" i="32"/>
  <c r="U37" i="1" s="1"/>
  <c r="T16" i="32"/>
  <c r="T37" i="1" s="1"/>
  <c r="S16" i="32"/>
  <c r="S37" i="1" s="1"/>
  <c r="R16" i="32"/>
  <c r="R37" i="1" s="1"/>
  <c r="Q16" i="32"/>
  <c r="Q37" i="1" s="1"/>
  <c r="T17" i="31"/>
  <c r="T36" i="1" s="1"/>
  <c r="S17" i="31"/>
  <c r="S36" i="1" s="1"/>
  <c r="R17" i="31"/>
  <c r="R36" i="1" s="1"/>
  <c r="Q17" i="31"/>
  <c r="Q36" i="1" s="1"/>
  <c r="U12" i="30"/>
  <c r="U35" i="1" s="1"/>
  <c r="T12" i="30"/>
  <c r="T35" i="1" s="1"/>
  <c r="S12" i="30"/>
  <c r="S35" i="1" s="1"/>
  <c r="R12" i="30"/>
  <c r="R35" i="1" s="1"/>
  <c r="Q12" i="30"/>
  <c r="Q35" i="1" s="1"/>
  <c r="U12" i="29"/>
  <c r="U34" i="1" s="1"/>
  <c r="T12" i="29"/>
  <c r="T34" i="1" s="1"/>
  <c r="S12" i="29"/>
  <c r="S34" i="1" s="1"/>
  <c r="R12" i="29"/>
  <c r="R34" i="1" s="1"/>
  <c r="Q12" i="29"/>
  <c r="Q34" i="1" s="1"/>
  <c r="U23" i="28"/>
  <c r="U33" i="1" s="1"/>
  <c r="T23" i="28"/>
  <c r="T33" i="1" s="1"/>
  <c r="S23" i="28"/>
  <c r="S33" i="1" s="1"/>
  <c r="R23" i="28"/>
  <c r="R33" i="1" s="1"/>
  <c r="Q23" i="28"/>
  <c r="Q33" i="1" s="1"/>
  <c r="U19" i="26"/>
  <c r="U31" i="1" s="1"/>
  <c r="T19" i="26"/>
  <c r="T31" i="1" s="1"/>
  <c r="S19" i="26"/>
  <c r="S31" i="1" s="1"/>
  <c r="R19" i="26"/>
  <c r="R31" i="1" s="1"/>
  <c r="Q19" i="26"/>
  <c r="Q31" i="1" s="1"/>
  <c r="U21" i="25"/>
  <c r="U30" i="1" s="1"/>
  <c r="T21" i="25"/>
  <c r="T30" i="1" s="1"/>
  <c r="S21" i="25"/>
  <c r="S30" i="1" s="1"/>
  <c r="R21" i="25"/>
  <c r="R30" i="1" s="1"/>
  <c r="Q21" i="25"/>
  <c r="Q30" i="1" s="1"/>
  <c r="U19" i="23"/>
  <c r="U27" i="1" s="1"/>
  <c r="T19" i="23"/>
  <c r="T27" i="1" s="1"/>
  <c r="S19" i="23"/>
  <c r="S27" i="1" s="1"/>
  <c r="R19" i="23"/>
  <c r="R27" i="1" s="1"/>
  <c r="Q19" i="23"/>
  <c r="Q27" i="1" s="1"/>
  <c r="T20" i="21"/>
  <c r="T25" i="1" s="1"/>
  <c r="S20" i="21"/>
  <c r="S25" i="1" s="1"/>
  <c r="R20" i="21"/>
  <c r="R25" i="1" s="1"/>
  <c r="Q20" i="21"/>
  <c r="Q25" i="1" s="1"/>
  <c r="T28" i="20"/>
  <c r="T24" i="1" s="1"/>
  <c r="S28" i="20"/>
  <c r="S24" i="1" s="1"/>
  <c r="R28" i="20"/>
  <c r="R24" i="1" s="1"/>
  <c r="U16" i="19"/>
  <c r="U23" i="1" s="1"/>
  <c r="T16" i="19"/>
  <c r="T23" i="1" s="1"/>
  <c r="S16" i="19"/>
  <c r="S23" i="1" s="1"/>
  <c r="R16" i="19"/>
  <c r="R23" i="1" s="1"/>
  <c r="Q16" i="19"/>
  <c r="Q23" i="1" s="1"/>
  <c r="T15" i="18"/>
  <c r="T22" i="1" s="1"/>
  <c r="S15" i="18"/>
  <c r="S22" i="1" s="1"/>
  <c r="R15" i="18"/>
  <c r="R22" i="1" s="1"/>
  <c r="Q15" i="18"/>
  <c r="Q22" i="1" s="1"/>
  <c r="U21" i="1"/>
  <c r="S14" i="17"/>
  <c r="S21" i="1" s="1"/>
  <c r="R14" i="17"/>
  <c r="R21" i="1" s="1"/>
  <c r="Q14" i="17"/>
  <c r="Q21" i="1" s="1"/>
  <c r="U11" i="15"/>
  <c r="U19" i="1" s="1"/>
  <c r="T11" i="15"/>
  <c r="T19" i="1" s="1"/>
  <c r="S11" i="15"/>
  <c r="S19" i="1" s="1"/>
  <c r="R11" i="15"/>
  <c r="R19" i="1" s="1"/>
  <c r="Q11" i="15"/>
  <c r="Q19" i="1" s="1"/>
  <c r="U33" i="13"/>
  <c r="U17" i="1" s="1"/>
  <c r="T33" i="13"/>
  <c r="T17" i="1" s="1"/>
  <c r="S33" i="13"/>
  <c r="S17" i="1" s="1"/>
  <c r="R33" i="13"/>
  <c r="R17" i="1" s="1"/>
  <c r="Q33" i="13"/>
  <c r="Q17" i="1" s="1"/>
  <c r="U12" i="12"/>
  <c r="U16" i="1" s="1"/>
  <c r="T12" i="12"/>
  <c r="T16" i="1" s="1"/>
  <c r="S12" i="12"/>
  <c r="S16" i="1" s="1"/>
  <c r="R12" i="12"/>
  <c r="R16" i="1" s="1"/>
  <c r="Q12" i="12"/>
  <c r="Q16" i="1" s="1"/>
  <c r="U13" i="11"/>
  <c r="U15" i="1" s="1"/>
  <c r="T13" i="11"/>
  <c r="T15" i="1" s="1"/>
  <c r="S13" i="11"/>
  <c r="S15" i="1" s="1"/>
  <c r="R13" i="11"/>
  <c r="R15" i="1" s="1"/>
  <c r="Q13" i="11"/>
  <c r="Q15" i="1" s="1"/>
  <c r="U39" i="3"/>
  <c r="U7" i="1" s="1"/>
  <c r="S39" i="3"/>
  <c r="S7" i="1" s="1"/>
  <c r="R39" i="3"/>
  <c r="R7" i="1" s="1"/>
  <c r="Q39" i="3"/>
  <c r="Q7" i="1" s="1"/>
  <c r="T39" i="3"/>
  <c r="T7" i="1" s="1"/>
  <c r="U9" i="1"/>
  <c r="S18" i="5"/>
  <c r="S9" i="1" s="1"/>
  <c r="R18" i="5"/>
  <c r="R9" i="1" s="1"/>
  <c r="Q18" i="5"/>
  <c r="Q9" i="1" s="1"/>
  <c r="T18" i="5"/>
  <c r="T9" i="1" s="1"/>
  <c r="U17" i="6"/>
  <c r="U10" i="1" s="1"/>
  <c r="S17" i="6"/>
  <c r="S10" i="1" s="1"/>
  <c r="R17" i="6"/>
  <c r="R10" i="1" s="1"/>
  <c r="Q17" i="6"/>
  <c r="Q10" i="1" s="1"/>
  <c r="T17" i="6"/>
  <c r="T10" i="1" s="1"/>
  <c r="U16" i="8"/>
  <c r="U12" i="1" s="1"/>
  <c r="S16" i="8"/>
  <c r="S12" i="1" s="1"/>
  <c r="R16" i="8"/>
  <c r="R12" i="1" s="1"/>
  <c r="Q16" i="8"/>
  <c r="Q12" i="1" s="1"/>
  <c r="T16" i="8"/>
  <c r="T12" i="1" s="1"/>
  <c r="U21" i="9"/>
  <c r="U13" i="1" s="1"/>
  <c r="S21" i="9"/>
  <c r="S13" i="1" s="1"/>
  <c r="R21" i="9"/>
  <c r="R13" i="1" s="1"/>
  <c r="Q21" i="9"/>
  <c r="Q13" i="1" s="1"/>
  <c r="T21" i="9"/>
  <c r="T13" i="1" s="1"/>
  <c r="U13" i="10"/>
  <c r="U14" i="1" s="1"/>
  <c r="S13" i="10"/>
  <c r="S14" i="1" s="1"/>
  <c r="R13" i="10"/>
  <c r="R14" i="1" s="1"/>
  <c r="Q13" i="10"/>
  <c r="Q14" i="1" s="1"/>
  <c r="T13" i="10"/>
  <c r="T14" i="1" s="1"/>
  <c r="U23" i="7"/>
  <c r="U11" i="1" s="1"/>
  <c r="S23" i="7"/>
  <c r="S11" i="1" s="1"/>
  <c r="R23" i="7"/>
  <c r="R11" i="1" s="1"/>
  <c r="Q23" i="7"/>
  <c r="Q11" i="1" s="1"/>
  <c r="T23" i="7"/>
  <c r="T11" i="1" s="1"/>
  <c r="U25" i="4"/>
  <c r="U8" i="1" s="1"/>
  <c r="S25" i="4"/>
  <c r="S8" i="1" s="1"/>
  <c r="R25" i="4"/>
  <c r="R8" i="1" s="1"/>
  <c r="Q25" i="4"/>
  <c r="Q8" i="1" s="1"/>
  <c r="T25" i="4"/>
  <c r="T8" i="1" s="1"/>
  <c r="U29" i="2"/>
  <c r="U6" i="1" s="1"/>
  <c r="S29" i="2"/>
  <c r="S6" i="1" s="1"/>
  <c r="R29" i="2"/>
  <c r="R6" i="1" s="1"/>
  <c r="Q29" i="2"/>
  <c r="Q6" i="1" s="1"/>
  <c r="T29" i="2"/>
  <c r="T6" i="1" s="1"/>
  <c r="U44" i="16"/>
  <c r="U20" i="1" s="1"/>
  <c r="T44" i="16"/>
  <c r="T20" i="1" s="1"/>
  <c r="S44" i="16"/>
  <c r="S20" i="1" s="1"/>
  <c r="R44" i="16"/>
  <c r="R20" i="1" s="1"/>
  <c r="Q44" i="16"/>
  <c r="Q20" i="1" s="1"/>
  <c r="U41" i="14"/>
  <c r="U18" i="1" s="1"/>
  <c r="T41" i="14"/>
  <c r="T18" i="1" s="1"/>
  <c r="S41" i="14"/>
  <c r="S18" i="1" s="1"/>
  <c r="R41" i="14"/>
  <c r="R18" i="1" s="1"/>
  <c r="Q41" i="14"/>
  <c r="Q18" i="1" s="1"/>
  <c r="U30" i="27"/>
  <c r="U32" i="1" s="1"/>
  <c r="T30" i="27"/>
  <c r="T32" i="1" s="1"/>
  <c r="S30" i="27"/>
  <c r="S32" i="1" s="1"/>
  <c r="R30" i="27"/>
  <c r="R32" i="1" s="1"/>
  <c r="Q30" i="27"/>
  <c r="Q32" i="1" s="1"/>
  <c r="U21" i="24"/>
  <c r="U28" i="1" s="1"/>
  <c r="T21" i="24"/>
  <c r="T28" i="1" s="1"/>
  <c r="S21" i="24"/>
  <c r="S28" i="1" s="1"/>
  <c r="R21" i="24"/>
  <c r="R28" i="1" s="1"/>
  <c r="Q21" i="24"/>
  <c r="Q28" i="1" s="1"/>
  <c r="U20" i="22"/>
  <c r="U26" i="1" s="1"/>
  <c r="T20" i="22"/>
  <c r="T26" i="1" s="1"/>
  <c r="S20" i="22"/>
  <c r="S26" i="1" s="1"/>
  <c r="R20" i="22"/>
  <c r="R26" i="1" s="1"/>
  <c r="Q20" i="22"/>
  <c r="Q26" i="1" s="1"/>
  <c r="Q28" i="20" l="1"/>
  <c r="Q24" i="1" s="1"/>
  <c r="Q40" i="1" s="1"/>
  <c r="Y40" i="1"/>
  <c r="T40" i="1"/>
  <c r="R40" i="1"/>
  <c r="S40" i="1"/>
  <c r="U40" i="1"/>
  <c r="W40" i="1"/>
  <c r="V40" i="1"/>
  <c r="X40" i="1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C30" i="16"/>
  <c r="AC31" i="16"/>
  <c r="AC32" i="16"/>
  <c r="AC33" i="16"/>
  <c r="AC34" i="16"/>
  <c r="AC35" i="16"/>
  <c r="AC36" i="16"/>
  <c r="AC37" i="16"/>
  <c r="AC38" i="16"/>
  <c r="AC39" i="16"/>
  <c r="AC40" i="16"/>
  <c r="AC41" i="16"/>
  <c r="AC42" i="16"/>
  <c r="AC43" i="16"/>
  <c r="AC7" i="16"/>
  <c r="AC8" i="16"/>
  <c r="AC9" i="16"/>
  <c r="AC10" i="16"/>
  <c r="AC11" i="16"/>
  <c r="AC12" i="16"/>
  <c r="AC13" i="16"/>
  <c r="AC14" i="16"/>
  <c r="AC6" i="16"/>
  <c r="AC7" i="15"/>
  <c r="AC8" i="15"/>
  <c r="AC9" i="15"/>
  <c r="AC10" i="15"/>
  <c r="AC6" i="15"/>
  <c r="AC7" i="14"/>
  <c r="AC8" i="14"/>
  <c r="AC9" i="14"/>
  <c r="AC10" i="14"/>
  <c r="AC11" i="14"/>
  <c r="AC12" i="14"/>
  <c r="AC13" i="14"/>
  <c r="AC14" i="14"/>
  <c r="AC15" i="14"/>
  <c r="AC16" i="14"/>
  <c r="AC17" i="14"/>
  <c r="AC18" i="14"/>
  <c r="AC19" i="14"/>
  <c r="AC20" i="14"/>
  <c r="AC21" i="14"/>
  <c r="AC22" i="14"/>
  <c r="AC23" i="14"/>
  <c r="AC24" i="14"/>
  <c r="AC25" i="14"/>
  <c r="AC26" i="14"/>
  <c r="AC27" i="14"/>
  <c r="AC28" i="14"/>
  <c r="AC29" i="14"/>
  <c r="AC30" i="14"/>
  <c r="AC31" i="14"/>
  <c r="AC32" i="14"/>
  <c r="AC33" i="14"/>
  <c r="AC34" i="14"/>
  <c r="AC35" i="14"/>
  <c r="AC36" i="14"/>
  <c r="AC37" i="14"/>
  <c r="AC38" i="14"/>
  <c r="AC39" i="14"/>
  <c r="AC40" i="14"/>
  <c r="AC6" i="14"/>
  <c r="AC7" i="13"/>
  <c r="AC8" i="13"/>
  <c r="AC9" i="13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30" i="13"/>
  <c r="AC31" i="13"/>
  <c r="AC32" i="13"/>
  <c r="AC6" i="13"/>
  <c r="AC6" i="11"/>
  <c r="AC13" i="11" s="1"/>
  <c r="AC15" i="1" s="1"/>
  <c r="AC7" i="11"/>
  <c r="AC8" i="11"/>
  <c r="AC9" i="11"/>
  <c r="AC10" i="11"/>
  <c r="AC7" i="10"/>
  <c r="AC8" i="10"/>
  <c r="AC9" i="10"/>
  <c r="AC10" i="10"/>
  <c r="AC11" i="10"/>
  <c r="AC6" i="10"/>
  <c r="AC7" i="9"/>
  <c r="AC8" i="9"/>
  <c r="AC9" i="9"/>
  <c r="AC10" i="9"/>
  <c r="AC11" i="9"/>
  <c r="AC12" i="9"/>
  <c r="AC14" i="9"/>
  <c r="AC15" i="9"/>
  <c r="AC16" i="9"/>
  <c r="AC17" i="9"/>
  <c r="AC18" i="9"/>
  <c r="AC19" i="9"/>
  <c r="AC20" i="9"/>
  <c r="AC6" i="9"/>
  <c r="AC7" i="8"/>
  <c r="AC8" i="8"/>
  <c r="AC9" i="8"/>
  <c r="AC10" i="8"/>
  <c r="AC11" i="8"/>
  <c r="AC12" i="8"/>
  <c r="AC13" i="8"/>
  <c r="AC14" i="8"/>
  <c r="AC15" i="8"/>
  <c r="AC6" i="8"/>
  <c r="AC7" i="7"/>
  <c r="AC8" i="7"/>
  <c r="AC9" i="7"/>
  <c r="AC10" i="7"/>
  <c r="AC12" i="7"/>
  <c r="AC13" i="7"/>
  <c r="AC14" i="7"/>
  <c r="AC15" i="7"/>
  <c r="AC16" i="7"/>
  <c r="AC17" i="7"/>
  <c r="AC18" i="7"/>
  <c r="AC19" i="7"/>
  <c r="AC20" i="7"/>
  <c r="AC21" i="7"/>
  <c r="AC22" i="7"/>
  <c r="AC6" i="7"/>
  <c r="AC7" i="6"/>
  <c r="AC8" i="6"/>
  <c r="AC9" i="6"/>
  <c r="AC10" i="6"/>
  <c r="AC11" i="6"/>
  <c r="AC12" i="6"/>
  <c r="AC13" i="6"/>
  <c r="AC14" i="6"/>
  <c r="AC16" i="6"/>
  <c r="AC6" i="6"/>
  <c r="AC7" i="5"/>
  <c r="AC8" i="5"/>
  <c r="AC9" i="5"/>
  <c r="AC10" i="5"/>
  <c r="AC11" i="5"/>
  <c r="AC12" i="5"/>
  <c r="AC13" i="5"/>
  <c r="AC14" i="5"/>
  <c r="AC16" i="5"/>
  <c r="AC6" i="5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6" i="4"/>
  <c r="AC7" i="3"/>
  <c r="AC8" i="3"/>
  <c r="AC9" i="3"/>
  <c r="AC10" i="3"/>
  <c r="AC11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2" i="3"/>
  <c r="AC33" i="3"/>
  <c r="AC34" i="3"/>
  <c r="AC35" i="3"/>
  <c r="AC36" i="3"/>
  <c r="AC37" i="3"/>
  <c r="AC38" i="3"/>
  <c r="AC6" i="3"/>
  <c r="AC7" i="2"/>
  <c r="AC8" i="2"/>
  <c r="AC9" i="2"/>
  <c r="AC10" i="2"/>
  <c r="AC11" i="2"/>
  <c r="AC12" i="2"/>
  <c r="AC13" i="2"/>
  <c r="AC14" i="2"/>
  <c r="AC15" i="2"/>
  <c r="AC17" i="2"/>
  <c r="AC18" i="2"/>
  <c r="AC19" i="2"/>
  <c r="AC20" i="2"/>
  <c r="AC21" i="2"/>
  <c r="AC22" i="2"/>
  <c r="AC23" i="2"/>
  <c r="AC6" i="2"/>
  <c r="AC44" i="16" l="1"/>
  <c r="AC20" i="1" s="1"/>
  <c r="AC16" i="8"/>
  <c r="AC12" i="1" s="1"/>
  <c r="AC39" i="3"/>
  <c r="AC7" i="1" s="1"/>
  <c r="AC33" i="13"/>
  <c r="AC17" i="1" s="1"/>
  <c r="AC21" i="9"/>
  <c r="AC13" i="1" s="1"/>
  <c r="AC13" i="10"/>
  <c r="AC14" i="1" s="1"/>
  <c r="AC41" i="14"/>
  <c r="AC18" i="1" s="1"/>
  <c r="AC25" i="4"/>
  <c r="AC8" i="1" s="1"/>
  <c r="AC17" i="6"/>
  <c r="AC10" i="1" s="1"/>
  <c r="AC23" i="7"/>
  <c r="AC11" i="1" s="1"/>
  <c r="AC11" i="15"/>
  <c r="AC19" i="1" s="1"/>
  <c r="AC18" i="5"/>
  <c r="AC9" i="1" s="1"/>
  <c r="AC16" i="2" l="1"/>
  <c r="AC29" i="2" s="1"/>
  <c r="AC6" i="1" s="1"/>
  <c r="AC40" i="1" s="1"/>
</calcChain>
</file>

<file path=xl/sharedStrings.xml><?xml version="1.0" encoding="utf-8"?>
<sst xmlns="http://schemas.openxmlformats.org/spreadsheetml/2006/main" count="1125" uniqueCount="640">
  <si>
    <t>No.</t>
  </si>
  <si>
    <t>Sumatera Barat</t>
  </si>
  <si>
    <t>Kota Jakarta Selatan</t>
  </si>
  <si>
    <t>Kota Jakarta Timur</t>
  </si>
  <si>
    <t>Kota Jakarta Pusat</t>
  </si>
  <si>
    <t>Kota Jakarta Barat</t>
  </si>
  <si>
    <t>Kota Jakarta Utara</t>
  </si>
  <si>
    <t>Kota Balikpapan</t>
  </si>
  <si>
    <t>Kota Samarinda</t>
  </si>
  <si>
    <t>Kota Tarakan</t>
  </si>
  <si>
    <t>Kota Bontang</t>
  </si>
  <si>
    <t>Aceh</t>
  </si>
  <si>
    <t>Indonesia</t>
  </si>
  <si>
    <t>Sumatera Utara</t>
  </si>
  <si>
    <t>Riau</t>
  </si>
  <si>
    <t>Jambi</t>
  </si>
  <si>
    <t>Sumatera Selatan</t>
  </si>
  <si>
    <t>Bengkulu</t>
  </si>
  <si>
    <t xml:space="preserve">Lampung </t>
  </si>
  <si>
    <t>Kepulauan Riau</t>
  </si>
  <si>
    <t>DKI Jakarta</t>
  </si>
  <si>
    <t>Jawa Barat</t>
  </si>
  <si>
    <t>Jawa Tengah</t>
  </si>
  <si>
    <t>D.I. Yogyakarta</t>
  </si>
  <si>
    <t>Jawa Timur</t>
  </si>
  <si>
    <t>Banten</t>
  </si>
  <si>
    <t>Bali</t>
  </si>
  <si>
    <t>Nusa Tenggara Timur</t>
  </si>
  <si>
    <t>Nusa Tenggara Barat</t>
  </si>
  <si>
    <t>Kalimantan Barat</t>
  </si>
  <si>
    <t>Kalimantan Tengah</t>
  </si>
  <si>
    <t>Kalimantan Selatan</t>
  </si>
  <si>
    <t>Kalimantan Timur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</si>
  <si>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</si>
  <si>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</si>
  <si>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</si>
  <si>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</si>
  <si>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</si>
  <si>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</si>
  <si>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</si>
  <si>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</si>
  <si>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</si>
  <si>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</t>
  </si>
  <si>
    <t>Lampung</t>
  </si>
  <si>
    <t>Kep. Riau</t>
  </si>
  <si>
    <t xml:space="preserve">Nusa Tenggara Barat </t>
  </si>
  <si>
    <t>Bangka Belitung</t>
  </si>
  <si>
    <t>(Ha)</t>
  </si>
  <si>
    <t>-</t>
  </si>
  <si>
    <r>
      <t>Tahun/</t>
    </r>
    <r>
      <rPr>
        <b/>
        <i/>
        <sz val="11"/>
        <color indexed="8"/>
        <rFont val="Arial"/>
        <family val="2"/>
      </rPr>
      <t>Year</t>
    </r>
  </si>
  <si>
    <t xml:space="preserve">              -  </t>
  </si>
  <si>
    <t>Kabupaten/Kota</t>
  </si>
  <si>
    <t>District/Municipality</t>
  </si>
  <si>
    <t>Kalimantan Utara</t>
  </si>
  <si>
    <r>
      <t xml:space="preserve">Provinsi                    </t>
    </r>
    <r>
      <rPr>
        <i/>
        <sz val="11"/>
        <color indexed="8"/>
        <rFont val="Calibri"/>
        <family val="2"/>
        <charset val="1"/>
        <scheme val="minor"/>
      </rPr>
      <t>Province</t>
    </r>
  </si>
  <si>
    <t xml:space="preserve"> Simeulue</t>
  </si>
  <si>
    <t xml:space="preserve"> Aceh Singkil</t>
  </si>
  <si>
    <t xml:space="preserve"> Aceh Selatan</t>
  </si>
  <si>
    <t xml:space="preserve"> Aceh Tenggara</t>
  </si>
  <si>
    <t xml:space="preserve"> Aceh Timur</t>
  </si>
  <si>
    <t xml:space="preserve"> Aceh Tengah</t>
  </si>
  <si>
    <t xml:space="preserve"> Aceh Barat</t>
  </si>
  <si>
    <t xml:space="preserve"> Aceh Besar</t>
  </si>
  <si>
    <t xml:space="preserve"> Pidie</t>
  </si>
  <si>
    <t xml:space="preserve"> Bireuen</t>
  </si>
  <si>
    <t xml:space="preserve"> Aceh Utara</t>
  </si>
  <si>
    <t xml:space="preserve"> Aceh Barat Daya</t>
  </si>
  <si>
    <t xml:space="preserve"> Gayo Luwes</t>
  </si>
  <si>
    <t xml:space="preserve"> Aceh Tamiang</t>
  </si>
  <si>
    <t xml:space="preserve"> Nagan Raya</t>
  </si>
  <si>
    <t xml:space="preserve"> Aceh Jaya</t>
  </si>
  <si>
    <t xml:space="preserve"> Bener Meriah</t>
  </si>
  <si>
    <t xml:space="preserve"> Pidie Jaya</t>
  </si>
  <si>
    <t xml:space="preserve"> Kota Banda Aceh</t>
  </si>
  <si>
    <t xml:space="preserve"> Kota Sabang</t>
  </si>
  <si>
    <t xml:space="preserve"> Kota Langsa</t>
  </si>
  <si>
    <t xml:space="preserve"> Kota Lhoksumawe</t>
  </si>
  <si>
    <t xml:space="preserve"> Kota Subulussalam</t>
  </si>
  <si>
    <t xml:space="preserve"> Nias</t>
  </si>
  <si>
    <t xml:space="preserve"> Mandailing Natal</t>
  </si>
  <si>
    <t xml:space="preserve"> Tapanuli Selatan</t>
  </si>
  <si>
    <t xml:space="preserve"> Tapanuli Tengah</t>
  </si>
  <si>
    <t xml:space="preserve"> Tapanuli Utara</t>
  </si>
  <si>
    <t xml:space="preserve"> Toba Samosir</t>
  </si>
  <si>
    <t xml:space="preserve"> Labuhan Batu</t>
  </si>
  <si>
    <t xml:space="preserve"> Asahan</t>
  </si>
  <si>
    <t xml:space="preserve"> Simalungun</t>
  </si>
  <si>
    <t xml:space="preserve"> Dairi</t>
  </si>
  <si>
    <t xml:space="preserve"> Karo</t>
  </si>
  <si>
    <t xml:space="preserve"> Deli Serdang</t>
  </si>
  <si>
    <t xml:space="preserve"> Langkat</t>
  </si>
  <si>
    <t xml:space="preserve"> Nias Selatan</t>
  </si>
  <si>
    <t xml:space="preserve"> Humbang Hasundutan</t>
  </si>
  <si>
    <t xml:space="preserve"> Pakpak Bharat</t>
  </si>
  <si>
    <t xml:space="preserve"> Samosir</t>
  </si>
  <si>
    <t xml:space="preserve"> Serdang Bedagai</t>
  </si>
  <si>
    <t xml:space="preserve"> Batubara</t>
  </si>
  <si>
    <t xml:space="preserve"> Padang Lawas Utara</t>
  </si>
  <si>
    <t xml:space="preserve"> Padang Lawas</t>
  </si>
  <si>
    <t xml:space="preserve"> Labuhan Batu Selatan</t>
  </si>
  <si>
    <t xml:space="preserve"> Labuhan Batu Utara</t>
  </si>
  <si>
    <t xml:space="preserve"> Nias Utara</t>
  </si>
  <si>
    <t xml:space="preserve"> Nias Barat</t>
  </si>
  <si>
    <t xml:space="preserve"> Kota Sibolga</t>
  </si>
  <si>
    <t xml:space="preserve"> Kota Tanjung Balai</t>
  </si>
  <si>
    <t xml:space="preserve"> Kota Pematang Siantar</t>
  </si>
  <si>
    <t xml:space="preserve"> Kota Tebing Tinggi</t>
  </si>
  <si>
    <t xml:space="preserve"> Kota Medan</t>
  </si>
  <si>
    <t xml:space="preserve"> Kota Binjai</t>
  </si>
  <si>
    <t xml:space="preserve"> Kota Padang Sidempuan</t>
  </si>
  <si>
    <t xml:space="preserve"> Kota Gunungsitoli</t>
  </si>
  <si>
    <t xml:space="preserve"> Kepulauan Mentawai</t>
  </si>
  <si>
    <t xml:space="preserve"> Pesisir Selatan</t>
  </si>
  <si>
    <t xml:space="preserve"> Solok</t>
  </si>
  <si>
    <t xml:space="preserve"> Sawahlunto/Sijunjung</t>
  </si>
  <si>
    <t xml:space="preserve"> Tanah Datar</t>
  </si>
  <si>
    <t xml:space="preserve"> Padang Pariaman</t>
  </si>
  <si>
    <t xml:space="preserve"> Agam</t>
  </si>
  <si>
    <t xml:space="preserve"> Lima Puluh Koto</t>
  </si>
  <si>
    <t xml:space="preserve"> Pasaman</t>
  </si>
  <si>
    <t xml:space="preserve"> Solok Selatan</t>
  </si>
  <si>
    <t xml:space="preserve"> Dharmasraya</t>
  </si>
  <si>
    <t xml:space="preserve"> Pasaman Barat</t>
  </si>
  <si>
    <t xml:space="preserve"> Kota Padang</t>
  </si>
  <si>
    <t xml:space="preserve"> Kota Solok</t>
  </si>
  <si>
    <t xml:space="preserve"> Kota Sawah Lunto</t>
  </si>
  <si>
    <t xml:space="preserve"> Kota Padang Panjang</t>
  </si>
  <si>
    <t xml:space="preserve"> Kota Bukittinggi</t>
  </si>
  <si>
    <t xml:space="preserve"> Kota Payakumbuh</t>
  </si>
  <si>
    <t xml:space="preserve"> Kota Pariaman</t>
  </si>
  <si>
    <t xml:space="preserve"> Kuantan Singingi</t>
  </si>
  <si>
    <t xml:space="preserve"> Indragiri Hulu</t>
  </si>
  <si>
    <t xml:space="preserve"> Indragiri Hilir</t>
  </si>
  <si>
    <t xml:space="preserve"> Pelalawan</t>
  </si>
  <si>
    <t xml:space="preserve"> Siak</t>
  </si>
  <si>
    <t xml:space="preserve"> Kampar</t>
  </si>
  <si>
    <t xml:space="preserve"> Rokan Hulu</t>
  </si>
  <si>
    <t xml:space="preserve"> Bengkalis</t>
  </si>
  <si>
    <t xml:space="preserve"> Rokan Hilir</t>
  </si>
  <si>
    <t xml:space="preserve"> Kepulauan Meranti</t>
  </si>
  <si>
    <t xml:space="preserve"> Kota Pekan Baru</t>
  </si>
  <si>
    <t xml:space="preserve"> Kota Dumai</t>
  </si>
  <si>
    <t xml:space="preserve"> Kerinci</t>
  </si>
  <si>
    <t xml:space="preserve"> Merangin</t>
  </si>
  <si>
    <t xml:space="preserve"> Sarolangun</t>
  </si>
  <si>
    <t xml:space="preserve"> Batang Hari</t>
  </si>
  <si>
    <t xml:space="preserve"> Muaro Jambi</t>
  </si>
  <si>
    <t xml:space="preserve"> Tanjung Jabung Timur</t>
  </si>
  <si>
    <t xml:space="preserve"> Tanjung Jabung Barat</t>
  </si>
  <si>
    <t xml:space="preserve"> Tebo</t>
  </si>
  <si>
    <t xml:space="preserve"> Bungo</t>
  </si>
  <si>
    <t xml:space="preserve"> Kota Jambi</t>
  </si>
  <si>
    <t xml:space="preserve"> Kota Sungai Penuh</t>
  </si>
  <si>
    <t xml:space="preserve"> Ogan Komering Ulu</t>
  </si>
  <si>
    <t xml:space="preserve"> Ogan Komering Ilir</t>
  </si>
  <si>
    <t xml:space="preserve"> Muara Enim</t>
  </si>
  <si>
    <t xml:space="preserve"> Lahat</t>
  </si>
  <si>
    <t xml:space="preserve"> Musi Rawas</t>
  </si>
  <si>
    <t xml:space="preserve"> Musi Banyu Asin</t>
  </si>
  <si>
    <t xml:space="preserve"> Banyu Asin</t>
  </si>
  <si>
    <t xml:space="preserve"> Ogan Komering Ulu Selatan</t>
  </si>
  <si>
    <t xml:space="preserve"> Ogan Komering Ulu Timur</t>
  </si>
  <si>
    <t xml:space="preserve"> Ogan Ilir</t>
  </si>
  <si>
    <t xml:space="preserve"> Empat Lawang</t>
  </si>
  <si>
    <t xml:space="preserve"> Penukal Abab Lematang Ilir</t>
  </si>
  <si>
    <t xml:space="preserve"> Musi Rawas Utara</t>
  </si>
  <si>
    <t xml:space="preserve"> Kota Palembang</t>
  </si>
  <si>
    <t xml:space="preserve"> Kota Prabumulih</t>
  </si>
  <si>
    <t xml:space="preserve"> Kota Pagar Alam</t>
  </si>
  <si>
    <t xml:space="preserve"> Kota Lubuklinggau</t>
  </si>
  <si>
    <t xml:space="preserve"> Bengkulu Selatan</t>
  </si>
  <si>
    <t xml:space="preserve"> Rejang Lebong</t>
  </si>
  <si>
    <t xml:space="preserve"> Bengkulu Utara</t>
  </si>
  <si>
    <t xml:space="preserve"> Kaur</t>
  </si>
  <si>
    <t xml:space="preserve"> Seluma</t>
  </si>
  <si>
    <t xml:space="preserve"> Mukomuko</t>
  </si>
  <si>
    <t xml:space="preserve"> Lebong</t>
  </si>
  <si>
    <t xml:space="preserve"> Kepahiang</t>
  </si>
  <si>
    <t xml:space="preserve"> Bengkulu Tengah</t>
  </si>
  <si>
    <t xml:space="preserve"> Kota Bengkulu</t>
  </si>
  <si>
    <t xml:space="preserve"> Lampung Barat</t>
  </si>
  <si>
    <t xml:space="preserve"> Tanggamus</t>
  </si>
  <si>
    <t xml:space="preserve"> Lampung Selatan</t>
  </si>
  <si>
    <t xml:space="preserve"> Lampung Timur</t>
  </si>
  <si>
    <t xml:space="preserve"> Lampung Tengah</t>
  </si>
  <si>
    <t xml:space="preserve"> Lampung Utara</t>
  </si>
  <si>
    <t xml:space="preserve"> Way Kanan</t>
  </si>
  <si>
    <t xml:space="preserve"> Tulangbawang</t>
  </si>
  <si>
    <t xml:space="preserve"> Pesawaran</t>
  </si>
  <si>
    <t xml:space="preserve"> Pringsewu</t>
  </si>
  <si>
    <t xml:space="preserve"> Mesuji</t>
  </si>
  <si>
    <t xml:space="preserve"> Tulangbawang Barat</t>
  </si>
  <si>
    <t xml:space="preserve"> Pesisir Barat</t>
  </si>
  <si>
    <t xml:space="preserve"> Kota Bandar Lampung</t>
  </si>
  <si>
    <t xml:space="preserve"> Kota Metro</t>
  </si>
  <si>
    <t xml:space="preserve"> Bangka</t>
  </si>
  <si>
    <t xml:space="preserve"> Belitung</t>
  </si>
  <si>
    <t xml:space="preserve"> Bangka Barat</t>
  </si>
  <si>
    <t xml:space="preserve"> Bangka Tengah</t>
  </si>
  <si>
    <t xml:space="preserve"> Bangka Selatan</t>
  </si>
  <si>
    <t xml:space="preserve"> Belitung Timur</t>
  </si>
  <si>
    <t xml:space="preserve"> Kota Pangkal Pinang</t>
  </si>
  <si>
    <t xml:space="preserve"> Karimun</t>
  </si>
  <si>
    <t xml:space="preserve"> Bintan</t>
  </si>
  <si>
    <t xml:space="preserve"> Natuna</t>
  </si>
  <si>
    <t xml:space="preserve"> Lingga</t>
  </si>
  <si>
    <t xml:space="preserve"> Kepulauan Anambas</t>
  </si>
  <si>
    <t xml:space="preserve"> Kota Batam</t>
  </si>
  <si>
    <t xml:space="preserve"> Kota Tanjung Pinang</t>
  </si>
  <si>
    <t>Kepulauan Seribu</t>
  </si>
  <si>
    <t xml:space="preserve"> Bogor</t>
  </si>
  <si>
    <t xml:space="preserve"> Sukabumi</t>
  </si>
  <si>
    <t xml:space="preserve"> Cianjur</t>
  </si>
  <si>
    <t xml:space="preserve"> Bandung</t>
  </si>
  <si>
    <t xml:space="preserve"> Garut</t>
  </si>
  <si>
    <t xml:space="preserve"> Tasikmalaya</t>
  </si>
  <si>
    <t xml:space="preserve"> Ciamis</t>
  </si>
  <si>
    <t xml:space="preserve"> Kuningan</t>
  </si>
  <si>
    <t xml:space="preserve"> Cirebon</t>
  </si>
  <si>
    <t xml:space="preserve"> Majalengka</t>
  </si>
  <si>
    <t xml:space="preserve"> Sumedang</t>
  </si>
  <si>
    <t xml:space="preserve"> Indramayu</t>
  </si>
  <si>
    <t xml:space="preserve"> Subang</t>
  </si>
  <si>
    <t xml:space="preserve"> Purwakarta</t>
  </si>
  <si>
    <t xml:space="preserve"> Karawang</t>
  </si>
  <si>
    <t xml:space="preserve"> Bekasi</t>
  </si>
  <si>
    <t xml:space="preserve"> Bandung Barat</t>
  </si>
  <si>
    <t xml:space="preserve"> Pangandaran</t>
  </si>
  <si>
    <t xml:space="preserve"> Kota Bogor</t>
  </si>
  <si>
    <t xml:space="preserve"> Kota Sukabumi</t>
  </si>
  <si>
    <t xml:space="preserve"> Kota Bandung</t>
  </si>
  <si>
    <t xml:space="preserve"> Kota Cirebon</t>
  </si>
  <si>
    <t xml:space="preserve"> Kota Bekasi</t>
  </si>
  <si>
    <t xml:space="preserve"> Kota Depok</t>
  </si>
  <si>
    <t xml:space="preserve"> Kota Cimahi</t>
  </si>
  <si>
    <t xml:space="preserve"> Kota Tasikmalaya</t>
  </si>
  <si>
    <t xml:space="preserve"> Kota Banjar</t>
  </si>
  <si>
    <t xml:space="preserve"> Cilacap</t>
  </si>
  <si>
    <t xml:space="preserve"> Banyumas</t>
  </si>
  <si>
    <t xml:space="preserve"> Purbalingga</t>
  </si>
  <si>
    <t xml:space="preserve"> Banjarnegara</t>
  </si>
  <si>
    <t xml:space="preserve"> Kebumen</t>
  </si>
  <si>
    <t xml:space="preserve"> Purworejo</t>
  </si>
  <si>
    <t xml:space="preserve"> Wonosoho</t>
  </si>
  <si>
    <t xml:space="preserve"> Magelang</t>
  </si>
  <si>
    <t xml:space="preserve"> Boyolali</t>
  </si>
  <si>
    <t xml:space="preserve"> Klaten</t>
  </si>
  <si>
    <t xml:space="preserve"> Sukoharjo</t>
  </si>
  <si>
    <t xml:space="preserve"> Wonogiri</t>
  </si>
  <si>
    <t xml:space="preserve"> Karanganyar</t>
  </si>
  <si>
    <t xml:space="preserve"> Sragen</t>
  </si>
  <si>
    <t xml:space="preserve"> Grobogan</t>
  </si>
  <si>
    <t xml:space="preserve"> Blora</t>
  </si>
  <si>
    <t xml:space="preserve"> Rembang</t>
  </si>
  <si>
    <t xml:space="preserve"> Pati</t>
  </si>
  <si>
    <t xml:space="preserve"> Kudus</t>
  </si>
  <si>
    <t xml:space="preserve"> Jepara</t>
  </si>
  <si>
    <t xml:space="preserve"> Demak</t>
  </si>
  <si>
    <t xml:space="preserve"> Semarang</t>
  </si>
  <si>
    <t xml:space="preserve"> Temanggung</t>
  </si>
  <si>
    <t xml:space="preserve"> Kendal</t>
  </si>
  <si>
    <t xml:space="preserve"> Batang</t>
  </si>
  <si>
    <t xml:space="preserve"> Pekalongan</t>
  </si>
  <si>
    <t xml:space="preserve"> Pemalang</t>
  </si>
  <si>
    <t xml:space="preserve"> Tegal</t>
  </si>
  <si>
    <t xml:space="preserve"> Brebes</t>
  </si>
  <si>
    <t xml:space="preserve"> Kota Magelang</t>
  </si>
  <si>
    <t xml:space="preserve"> Kota Surakarta</t>
  </si>
  <si>
    <t xml:space="preserve"> Kota Salatiga</t>
  </si>
  <si>
    <t xml:space="preserve"> Kota Semarang</t>
  </si>
  <si>
    <t xml:space="preserve"> Kota Pekalongan</t>
  </si>
  <si>
    <t xml:space="preserve"> Kota Tegal</t>
  </si>
  <si>
    <t xml:space="preserve"> Kulon Progo</t>
  </si>
  <si>
    <t xml:space="preserve"> Bantul</t>
  </si>
  <si>
    <t xml:space="preserve"> Gunung Kidul</t>
  </si>
  <si>
    <t xml:space="preserve"> Sleman</t>
  </si>
  <si>
    <t xml:space="preserve"> Kota Yogyakarta</t>
  </si>
  <si>
    <t xml:space="preserve"> Pacitan</t>
  </si>
  <si>
    <t xml:space="preserve"> Ponorogo</t>
  </si>
  <si>
    <t xml:space="preserve"> Trenggalek</t>
  </si>
  <si>
    <t xml:space="preserve"> Tulungagung</t>
  </si>
  <si>
    <t xml:space="preserve"> Blitar</t>
  </si>
  <si>
    <t xml:space="preserve"> Kediri</t>
  </si>
  <si>
    <t xml:space="preserve"> Malang</t>
  </si>
  <si>
    <t xml:space="preserve"> Lumajang</t>
  </si>
  <si>
    <t xml:space="preserve"> Jember</t>
  </si>
  <si>
    <t xml:space="preserve"> Banyuwangi</t>
  </si>
  <si>
    <t xml:space="preserve"> Bondowoso</t>
  </si>
  <si>
    <t xml:space="preserve"> Situbondo</t>
  </si>
  <si>
    <t xml:space="preserve"> Probolinggo</t>
  </si>
  <si>
    <t xml:space="preserve"> Pasuruan</t>
  </si>
  <si>
    <t xml:space="preserve"> Sidoarjo</t>
  </si>
  <si>
    <t xml:space="preserve"> Mojokerto</t>
  </si>
  <si>
    <t xml:space="preserve"> Jombang</t>
  </si>
  <si>
    <t xml:space="preserve"> Nganjuk</t>
  </si>
  <si>
    <t xml:space="preserve"> Madiun</t>
  </si>
  <si>
    <t xml:space="preserve"> Magetan</t>
  </si>
  <si>
    <t xml:space="preserve"> Ngawi</t>
  </si>
  <si>
    <t xml:space="preserve"> Bojonegoro</t>
  </si>
  <si>
    <t xml:space="preserve"> Tuban</t>
  </si>
  <si>
    <t xml:space="preserve"> Lamongan</t>
  </si>
  <si>
    <t xml:space="preserve"> Gresik</t>
  </si>
  <si>
    <t xml:space="preserve"> Bangkalan</t>
  </si>
  <si>
    <t xml:space="preserve"> Sampang</t>
  </si>
  <si>
    <t xml:space="preserve"> Pamekasan</t>
  </si>
  <si>
    <t xml:space="preserve"> Sumenep</t>
  </si>
  <si>
    <t xml:space="preserve"> Kota Kediri</t>
  </si>
  <si>
    <t xml:space="preserve"> Kota Blitar</t>
  </si>
  <si>
    <t xml:space="preserve"> Kota Malang</t>
  </si>
  <si>
    <t xml:space="preserve"> Kota Probolinggo</t>
  </si>
  <si>
    <t xml:space="preserve"> Kota Pasuruan</t>
  </si>
  <si>
    <t xml:space="preserve"> Kota Mojokerto</t>
  </si>
  <si>
    <t xml:space="preserve"> Kota Madiun</t>
  </si>
  <si>
    <t xml:space="preserve"> Kota Surabaya</t>
  </si>
  <si>
    <t xml:space="preserve"> Kota Batu</t>
  </si>
  <si>
    <t xml:space="preserve"> Pandeglang</t>
  </si>
  <si>
    <t xml:space="preserve"> Lebak</t>
  </si>
  <si>
    <t xml:space="preserve"> Tangerang</t>
  </si>
  <si>
    <t xml:space="preserve"> Serang</t>
  </si>
  <si>
    <t xml:space="preserve"> Kota Tangerang</t>
  </si>
  <si>
    <t xml:space="preserve"> Kota Cilegon</t>
  </si>
  <si>
    <t xml:space="preserve"> Kota Serang</t>
  </si>
  <si>
    <t xml:space="preserve"> Kota Tangerang Selatan</t>
  </si>
  <si>
    <t xml:space="preserve"> Jembrana</t>
  </si>
  <si>
    <t xml:space="preserve"> Tabanan</t>
  </si>
  <si>
    <t xml:space="preserve"> Badung</t>
  </si>
  <si>
    <t xml:space="preserve"> Gianyar</t>
  </si>
  <si>
    <t xml:space="preserve"> Klungkung</t>
  </si>
  <si>
    <t xml:space="preserve"> Bangli</t>
  </si>
  <si>
    <t xml:space="preserve"> Karang Asern</t>
  </si>
  <si>
    <t xml:space="preserve"> Buleleng</t>
  </si>
  <si>
    <t xml:space="preserve"> Kota Denpasar</t>
  </si>
  <si>
    <t xml:space="preserve"> Lombok Barat</t>
  </si>
  <si>
    <t xml:space="preserve"> Lombok Tengah</t>
  </si>
  <si>
    <t xml:space="preserve"> Lombok Timur</t>
  </si>
  <si>
    <t xml:space="preserve"> Sumbawa</t>
  </si>
  <si>
    <t xml:space="preserve"> Dompu</t>
  </si>
  <si>
    <t xml:space="preserve"> Bima</t>
  </si>
  <si>
    <t xml:space="preserve"> Sumbawa Barat</t>
  </si>
  <si>
    <t xml:space="preserve"> Lombok Utara</t>
  </si>
  <si>
    <t xml:space="preserve"> Kota Mataram</t>
  </si>
  <si>
    <t xml:space="preserve"> Kota Bima</t>
  </si>
  <si>
    <t xml:space="preserve"> Sumba Barat</t>
  </si>
  <si>
    <t xml:space="preserve"> Sumba Timur</t>
  </si>
  <si>
    <t xml:space="preserve"> Kupang</t>
  </si>
  <si>
    <t xml:space="preserve"> Timor Tengah Selatan</t>
  </si>
  <si>
    <t xml:space="preserve"> Timor Tengah Utara</t>
  </si>
  <si>
    <t xml:space="preserve"> Belu</t>
  </si>
  <si>
    <t xml:space="preserve"> Alor</t>
  </si>
  <si>
    <t xml:space="preserve"> Lembata</t>
  </si>
  <si>
    <t xml:space="preserve"> Flores Timor</t>
  </si>
  <si>
    <t xml:space="preserve"> Sikka</t>
  </si>
  <si>
    <t xml:space="preserve"> Ende</t>
  </si>
  <si>
    <t xml:space="preserve"> Ngada</t>
  </si>
  <si>
    <t xml:space="preserve"> Manggarai</t>
  </si>
  <si>
    <t xml:space="preserve"> Rote Ndao</t>
  </si>
  <si>
    <t xml:space="preserve"> Manggarai Barat</t>
  </si>
  <si>
    <t xml:space="preserve"> Sumba Tengah</t>
  </si>
  <si>
    <t xml:space="preserve"> Sumba Barat Daya</t>
  </si>
  <si>
    <t xml:space="preserve"> Nageko</t>
  </si>
  <si>
    <t xml:space="preserve"> Manggarai Timur</t>
  </si>
  <si>
    <t xml:space="preserve"> Sabu Raijua</t>
  </si>
  <si>
    <t xml:space="preserve"> Malaka</t>
  </si>
  <si>
    <t xml:space="preserve"> Kota Kupang</t>
  </si>
  <si>
    <t xml:space="preserve"> Sambas</t>
  </si>
  <si>
    <t xml:space="preserve"> Bengkayang</t>
  </si>
  <si>
    <t xml:space="preserve"> Landak</t>
  </si>
  <si>
    <t xml:space="preserve"> Pontianak</t>
  </si>
  <si>
    <t xml:space="preserve"> Sanggau</t>
  </si>
  <si>
    <t xml:space="preserve"> Ketapang</t>
  </si>
  <si>
    <t xml:space="preserve"> Sintang</t>
  </si>
  <si>
    <t xml:space="preserve"> Kapuas Hulu</t>
  </si>
  <si>
    <t xml:space="preserve"> Sekadau</t>
  </si>
  <si>
    <t xml:space="preserve"> Melawi</t>
  </si>
  <si>
    <t xml:space="preserve"> Kayong Utara</t>
  </si>
  <si>
    <t xml:space="preserve"> Kubu Raya</t>
  </si>
  <si>
    <t xml:space="preserve"> Kota Pontianak</t>
  </si>
  <si>
    <t xml:space="preserve"> Kota Singkawang</t>
  </si>
  <si>
    <t xml:space="preserve"> Kotawaringin Barat</t>
  </si>
  <si>
    <t xml:space="preserve"> Kotawaringin Timur</t>
  </si>
  <si>
    <t xml:space="preserve"> Kapuas</t>
  </si>
  <si>
    <t xml:space="preserve"> Barito Selatan</t>
  </si>
  <si>
    <t xml:space="preserve"> Barito Utara</t>
  </si>
  <si>
    <t xml:space="preserve"> Sukamara</t>
  </si>
  <si>
    <t xml:space="preserve"> Lamandau</t>
  </si>
  <si>
    <t xml:space="preserve"> Seruyan</t>
  </si>
  <si>
    <t xml:space="preserve"> Katingan</t>
  </si>
  <si>
    <t xml:space="preserve"> Pulang Pisau</t>
  </si>
  <si>
    <t xml:space="preserve"> Gunung Mas</t>
  </si>
  <si>
    <t xml:space="preserve"> Barito Timur</t>
  </si>
  <si>
    <t xml:space="preserve"> Murung Raya</t>
  </si>
  <si>
    <t xml:space="preserve"> Kota Palangka Raya</t>
  </si>
  <si>
    <t xml:space="preserve"> Tanah Laut</t>
  </si>
  <si>
    <t xml:space="preserve"> Kota Baru</t>
  </si>
  <si>
    <t xml:space="preserve"> Banjar</t>
  </si>
  <si>
    <t xml:space="preserve"> Barito Kuala</t>
  </si>
  <si>
    <t xml:space="preserve"> Tapin</t>
  </si>
  <si>
    <t xml:space="preserve"> Hulu Sungai Selatan</t>
  </si>
  <si>
    <t xml:space="preserve"> Hulu Sungai Tengah</t>
  </si>
  <si>
    <t xml:space="preserve"> Hulu Sungai Utara</t>
  </si>
  <si>
    <t xml:space="preserve"> Tabalong</t>
  </si>
  <si>
    <t xml:space="preserve"> Tanah Bumbu</t>
  </si>
  <si>
    <t xml:space="preserve"> Balangan</t>
  </si>
  <si>
    <t xml:space="preserve"> Kota Banjarmasin</t>
  </si>
  <si>
    <t xml:space="preserve"> Kota Banjar Baru</t>
  </si>
  <si>
    <t>Paser</t>
  </si>
  <si>
    <t>Kutai Barat</t>
  </si>
  <si>
    <t>Kutai Kartanegara</t>
  </si>
  <si>
    <t>Kutai Timur</t>
  </si>
  <si>
    <t>Berau</t>
  </si>
  <si>
    <t>Malinau</t>
  </si>
  <si>
    <t>Bulungan</t>
  </si>
  <si>
    <t>Nunukan</t>
  </si>
  <si>
    <t>Penajam Paser Utara</t>
  </si>
  <si>
    <t>Tana Tidung</t>
  </si>
  <si>
    <t>Mahakam Hulu</t>
  </si>
  <si>
    <t xml:space="preserve"> Malinau</t>
  </si>
  <si>
    <t xml:space="preserve"> Bulungan</t>
  </si>
  <si>
    <t xml:space="preserve"> Tana Tidung</t>
  </si>
  <si>
    <t xml:space="preserve"> Nunukan</t>
  </si>
  <si>
    <t xml:space="preserve"> Kota Tarakan</t>
  </si>
  <si>
    <t xml:space="preserve"> Bolaang Mongondow</t>
  </si>
  <si>
    <t xml:space="preserve"> Minahasa</t>
  </si>
  <si>
    <t xml:space="preserve"> Kepulauan Sangihe Talaud</t>
  </si>
  <si>
    <t xml:space="preserve"> Kepulauan Talaud</t>
  </si>
  <si>
    <t xml:space="preserve"> Minahasa Selatan</t>
  </si>
  <si>
    <t xml:space="preserve"> Minahasa Utara</t>
  </si>
  <si>
    <t xml:space="preserve"> Bolaang Mongondow Utara</t>
  </si>
  <si>
    <t xml:space="preserve"> Kep, Siau Tugulandang</t>
  </si>
  <si>
    <t xml:space="preserve"> Minahasa Tenggara</t>
  </si>
  <si>
    <t xml:space="preserve"> Bolaang Mongondow Selatan</t>
  </si>
  <si>
    <t xml:space="preserve"> Bolaang Mongondow Timur</t>
  </si>
  <si>
    <t xml:space="preserve"> Kota Manado</t>
  </si>
  <si>
    <t xml:space="preserve"> Kota Bitung</t>
  </si>
  <si>
    <t xml:space="preserve"> Kota Tomohon</t>
  </si>
  <si>
    <t xml:space="preserve"> Kota Kotamobagu</t>
  </si>
  <si>
    <t xml:space="preserve"> Banggai Kepulauan</t>
  </si>
  <si>
    <t xml:space="preserve"> Banggai</t>
  </si>
  <si>
    <t xml:space="preserve"> Morowali</t>
  </si>
  <si>
    <t xml:space="preserve"> Poso</t>
  </si>
  <si>
    <t xml:space="preserve"> Donggala</t>
  </si>
  <si>
    <t xml:space="preserve"> Toli Toli</t>
  </si>
  <si>
    <t xml:space="preserve"> Buol</t>
  </si>
  <si>
    <t xml:space="preserve"> Parigi Moutong</t>
  </si>
  <si>
    <t xml:space="preserve"> Tojo Una-Una</t>
  </si>
  <si>
    <t xml:space="preserve"> Sigi</t>
  </si>
  <si>
    <t xml:space="preserve"> Banggai Laut</t>
  </si>
  <si>
    <t xml:space="preserve"> Morowali Utara</t>
  </si>
  <si>
    <t xml:space="preserve"> Kota Palu</t>
  </si>
  <si>
    <t xml:space="preserve"> Selayar</t>
  </si>
  <si>
    <t xml:space="preserve"> Bulukumba</t>
  </si>
  <si>
    <t xml:space="preserve"> Bantaeng</t>
  </si>
  <si>
    <t xml:space="preserve"> Jeneponto</t>
  </si>
  <si>
    <t xml:space="preserve"> Takalar</t>
  </si>
  <si>
    <t xml:space="preserve"> Gowa</t>
  </si>
  <si>
    <t xml:space="preserve"> Sinjai</t>
  </si>
  <si>
    <t xml:space="preserve"> Maros</t>
  </si>
  <si>
    <t xml:space="preserve"> Pangkajene Kepulauan</t>
  </si>
  <si>
    <t xml:space="preserve"> Barru</t>
  </si>
  <si>
    <t xml:space="preserve"> Bone</t>
  </si>
  <si>
    <t xml:space="preserve"> Soppeng</t>
  </si>
  <si>
    <t xml:space="preserve"> Wajo</t>
  </si>
  <si>
    <t xml:space="preserve"> Sidenreng Rappang</t>
  </si>
  <si>
    <t xml:space="preserve"> Pinrang</t>
  </si>
  <si>
    <t xml:space="preserve"> Enrekang</t>
  </si>
  <si>
    <t xml:space="preserve"> Luwu</t>
  </si>
  <si>
    <t xml:space="preserve"> Tana Toraja</t>
  </si>
  <si>
    <t xml:space="preserve"> Luwu Utara</t>
  </si>
  <si>
    <t xml:space="preserve"> Luwu Timur</t>
  </si>
  <si>
    <t xml:space="preserve"> Toraja Utara</t>
  </si>
  <si>
    <t xml:space="preserve"> Kota Makasar</t>
  </si>
  <si>
    <t xml:space="preserve"> Kota Pare-Pare</t>
  </si>
  <si>
    <t xml:space="preserve"> Kota Palopo</t>
  </si>
  <si>
    <t xml:space="preserve"> Buton </t>
  </si>
  <si>
    <t xml:space="preserve"> Muna </t>
  </si>
  <si>
    <t xml:space="preserve"> Konawe</t>
  </si>
  <si>
    <t xml:space="preserve"> Kolaka</t>
  </si>
  <si>
    <t xml:space="preserve"> Konawe Selatan</t>
  </si>
  <si>
    <t xml:space="preserve"> Bombana</t>
  </si>
  <si>
    <t xml:space="preserve"> Wakatobi</t>
  </si>
  <si>
    <t xml:space="preserve"> Kolaka Utara</t>
  </si>
  <si>
    <t xml:space="preserve"> Buton Utara</t>
  </si>
  <si>
    <t xml:space="preserve"> Konawe Utara</t>
  </si>
  <si>
    <t xml:space="preserve"> Kolaka Timur</t>
  </si>
  <si>
    <t xml:space="preserve"> Konawe Kepulauan</t>
  </si>
  <si>
    <t xml:space="preserve"> Kota Kendari</t>
  </si>
  <si>
    <t xml:space="preserve"> Kota Baubau</t>
  </si>
  <si>
    <t xml:space="preserve"> Muna Barat</t>
  </si>
  <si>
    <t xml:space="preserve"> Buton Tengah</t>
  </si>
  <si>
    <t xml:space="preserve"> Buton Selatan</t>
  </si>
  <si>
    <t xml:space="preserve"> Boalemo</t>
  </si>
  <si>
    <t xml:space="preserve"> Gorontalo</t>
  </si>
  <si>
    <t xml:space="preserve"> Pohuwato</t>
  </si>
  <si>
    <t xml:space="preserve"> Bone Bolango</t>
  </si>
  <si>
    <t xml:space="preserve"> Gorontalo Utara</t>
  </si>
  <si>
    <t xml:space="preserve"> Kota Gorontalo</t>
  </si>
  <si>
    <t xml:space="preserve"> Majene</t>
  </si>
  <si>
    <t xml:space="preserve"> Polewali Mandar</t>
  </si>
  <si>
    <t xml:space="preserve"> Mamasa</t>
  </si>
  <si>
    <t xml:space="preserve"> Mamuju</t>
  </si>
  <si>
    <t xml:space="preserve"> Mamuju Utara</t>
  </si>
  <si>
    <t xml:space="preserve"> Mamuju Tengah</t>
  </si>
  <si>
    <t xml:space="preserve"> Maluku Tenggara Barat</t>
  </si>
  <si>
    <t xml:space="preserve"> Maluku Tenggara</t>
  </si>
  <si>
    <t xml:space="preserve"> Maluku Tengah</t>
  </si>
  <si>
    <t xml:space="preserve"> Buru</t>
  </si>
  <si>
    <t xml:space="preserve"> Kepulauan Aru</t>
  </si>
  <si>
    <t xml:space="preserve"> Seram Bagian Barat</t>
  </si>
  <si>
    <t xml:space="preserve"> Seram Bagian Tirnur</t>
  </si>
  <si>
    <t xml:space="preserve"> Maluku Barat Daya</t>
  </si>
  <si>
    <t xml:space="preserve"> Buru Selatan</t>
  </si>
  <si>
    <t xml:space="preserve"> Kota Ambon</t>
  </si>
  <si>
    <t xml:space="preserve"> Kota Tual</t>
  </si>
  <si>
    <t xml:space="preserve"> Halmahera Barat</t>
  </si>
  <si>
    <t xml:space="preserve"> Halmahera Tengah</t>
  </si>
  <si>
    <t xml:space="preserve"> Kepulauan Sula</t>
  </si>
  <si>
    <t xml:space="preserve"> Halmahera Selatan</t>
  </si>
  <si>
    <t xml:space="preserve"> Halmahera Utara</t>
  </si>
  <si>
    <t xml:space="preserve"> Halmahera Timur</t>
  </si>
  <si>
    <t xml:space="preserve"> Pulau Morotai</t>
  </si>
  <si>
    <t xml:space="preserve"> Pulau Taliabu</t>
  </si>
  <si>
    <t xml:space="preserve"> Kota Ternate</t>
  </si>
  <si>
    <t xml:space="preserve"> Kota Tidore Kepulauan</t>
  </si>
  <si>
    <t xml:space="preserve"> Fak-Fak</t>
  </si>
  <si>
    <t xml:space="preserve"> Sorong</t>
  </si>
  <si>
    <t xml:space="preserve"> Manokwari</t>
  </si>
  <si>
    <t xml:space="preserve"> Kaimana</t>
  </si>
  <si>
    <t xml:space="preserve"> Sorong Selatan</t>
  </si>
  <si>
    <t xml:space="preserve"> Raja Ampat</t>
  </si>
  <si>
    <t xml:space="preserve"> Teluk Bintuni</t>
  </si>
  <si>
    <t xml:space="preserve"> Teluk Wondana</t>
  </si>
  <si>
    <t xml:space="preserve"> Tambrauw</t>
  </si>
  <si>
    <t xml:space="preserve"> Maybrat</t>
  </si>
  <si>
    <t xml:space="preserve"> Manokwari Selatan</t>
  </si>
  <si>
    <t xml:space="preserve"> Pegunungan Arfak</t>
  </si>
  <si>
    <t xml:space="preserve"> Kota Sorong</t>
  </si>
  <si>
    <t xml:space="preserve"> Merauke</t>
  </si>
  <si>
    <t xml:space="preserve"> Jayawijaya</t>
  </si>
  <si>
    <t xml:space="preserve"> Jayapura</t>
  </si>
  <si>
    <t xml:space="preserve"> Nabire</t>
  </si>
  <si>
    <t xml:space="preserve"> Yapen Waropen</t>
  </si>
  <si>
    <t xml:space="preserve"> Biak Numfor</t>
  </si>
  <si>
    <t xml:space="preserve"> Paniai</t>
  </si>
  <si>
    <t xml:space="preserve"> Puncak Jaya</t>
  </si>
  <si>
    <t xml:space="preserve"> Mimika</t>
  </si>
  <si>
    <t xml:space="preserve"> Boven Digoel</t>
  </si>
  <si>
    <t xml:space="preserve"> Mappi</t>
  </si>
  <si>
    <t xml:space="preserve"> Asmat</t>
  </si>
  <si>
    <t xml:space="preserve"> Yahukimo</t>
  </si>
  <si>
    <t xml:space="preserve"> Pegunungan Bintang</t>
  </si>
  <si>
    <t xml:space="preserve"> Tolikara</t>
  </si>
  <si>
    <t xml:space="preserve"> Sarmi</t>
  </si>
  <si>
    <t xml:space="preserve"> Keerom</t>
  </si>
  <si>
    <t xml:space="preserve"> Waropen</t>
  </si>
  <si>
    <t xml:space="preserve"> Supiori</t>
  </si>
  <si>
    <t xml:space="preserve"> Mamberamo Raya</t>
  </si>
  <si>
    <t xml:space="preserve"> Nduga</t>
  </si>
  <si>
    <t xml:space="preserve"> Lanny Jaya</t>
  </si>
  <si>
    <t xml:space="preserve"> Mamberamo Tengah</t>
  </si>
  <si>
    <t xml:space="preserve"> Yalimo</t>
  </si>
  <si>
    <t xml:space="preserve"> Puncak</t>
  </si>
  <si>
    <t xml:space="preserve"> Dogiyai</t>
  </si>
  <si>
    <t xml:space="preserve"> Intan Jaya</t>
  </si>
  <si>
    <t xml:space="preserve"> Deiyai</t>
  </si>
  <si>
    <t xml:space="preserve"> Kota Jayapura</t>
  </si>
  <si>
    <t>Tabel 3. Luas Lahan Sawah  Irigasi  menurut  Provinsi di Indonesia, 2015 - 2019</t>
  </si>
  <si>
    <t>Table 3. Area of Irrigated Wetland by Province in Indonesia, 2015 - 2019</t>
  </si>
  <si>
    <t>Tabel 3.1. Luas Lahan Sawah Irigasi menurut Kabupaten/Kota di Provinsi Aceh,2015 - 2019</t>
  </si>
  <si>
    <t>Table 3.1 Area of Irrigated Wetland by District/Municipality in Aceh Province, 2015 - 2019</t>
  </si>
  <si>
    <t>Tabel 3.2. Luas Lahan Sawah Irigasi menurut Kabupaten/Kota di Provinsi Sumatra Utara,  2015 - 2019</t>
  </si>
  <si>
    <t>Table 3.2. Area of Irrigated Wetland by District/Municipality in Sumatera Utara Province, 2015 - 2019</t>
  </si>
  <si>
    <t>Tabel 3.3. Luas Lahan Sawah Irigasi menurut Kabupaten/Kota di Provinsi  Sumatera Barat, 2015 - 2019</t>
  </si>
  <si>
    <t>Table 3.3. Area of Irrigated Wetland by District/Municipality in Sumatera Barat Province, 2015 - 2019</t>
  </si>
  <si>
    <t>Tabel 3.4. Luas Lahan Sawah Irigasi menurut Kabupaten/Kota di Provinsi  Riau,  2015 - 2019</t>
  </si>
  <si>
    <t>Table 3.4. Area of Irrigated Wetland by District/Municipality in Riau Province, 2015 - 2019</t>
  </si>
  <si>
    <t>Tabel 3.5. Luas Lahan Sawah Irigasi menurut Kabupaten/Kota di Provinsi Jambi, 2015 - 2019</t>
  </si>
  <si>
    <t>Table 3.5. Area of Irrigated Wetland by District/Municipality in Jambi Province, 2015 - 2019</t>
  </si>
  <si>
    <t>Tabel 3.6. Luas Lahan Sawah Irigasi menurut Kabupaten/Kota di Provinsi Sumatera Selatan, 2015 - 2019</t>
  </si>
  <si>
    <t>Table 3.6. Area of Irrigated Wetland by Distric/Municipality in Sumatera Selatan Province, 2015 - 2019</t>
  </si>
  <si>
    <t>Tabel 3.7. Luas Lahan Sawah Irigasi menurut Kabupaten/Kota di Provinsi Bengkulu, 2015 - 2019</t>
  </si>
  <si>
    <t>Table 3.7. Area of Irrigated Wetland by District/Municipality in Bengkulu Province, 2015 - 2019</t>
  </si>
  <si>
    <t>Tabel 3.8. Luas Lahan Sawah Irigasi menurut Kabupaten/Kota di Provinsi Lampung, 2015 - 2019</t>
  </si>
  <si>
    <t>Table 3.8. Area of Irrigated Wetland by District/Municipality in Lampung Province, 2015 - 2019</t>
  </si>
  <si>
    <t>Tabel 3.9. Luas Lahan Sawah Irigasi menurut Kabupaten/Kota di Provinsi Bangka Belitung, 2015 - 2019</t>
  </si>
  <si>
    <t>Table 3.9. Area of Irrigated Wetland by District/Municipality in Bangka Belitung Province, 2015 - 2019</t>
  </si>
  <si>
    <t>Tabel 3.10. Luas Lahan Sawah Irigasi menurut Kabupaten/Kota di Provinsi Kepulauan Riau, 2015 - 2019</t>
  </si>
  <si>
    <t>Table 3.10. Area of Irrigated Wetland by District/Municipality in Kepulauan Riau Province, 2015 - 2019</t>
  </si>
  <si>
    <t>Tabel 3.11. Luas Lahan Sawah Irigasi menurut Kabupaten/Kota di Provinsi DKI Jakarta, 2015 - 2019</t>
  </si>
  <si>
    <t>Table 3.11. Area of Irrigated Wetland by District/Municipality in DKI Jakarta Province, 2015 - 2019</t>
  </si>
  <si>
    <t>Tabel 3.12. Luas Lahan Sawah Irigasi menurut Kabupaten/Kota di Provinsi Jawa Barat, 2015 - 2019</t>
  </si>
  <si>
    <t>Table 3.12. Area of Irrigated Wetland by District/Municipality in Jawa Barat Province, 2015 - 2019</t>
  </si>
  <si>
    <t>Tabel 3.13. Luas Lahan Sawah Irigasi menurut Kabupaten/Kota di Provinsi Jawa Tengah, 2015 - 2019</t>
  </si>
  <si>
    <t>Table 3.13. Area of Irrigated Wetland by District/Municipality in Jawa Tengah Province, 2015 - 2019</t>
  </si>
  <si>
    <t>Tabel 3.14. Luas Lahan Sawah Irigasi menurut Kabupaten/Kota di D.I Yogyakarta, 2015 - 2019</t>
  </si>
  <si>
    <t>Table 3.14. Area of Irrigated Wetland by District/Municipality in D.I Yogyakarta, 2015 - 2019</t>
  </si>
  <si>
    <t>Tabel 3.15. Luas Lahan Sawah Irigasi menurut Kabupaten/Kota di Provinsi Jawa Timur, 2015 - 2019</t>
  </si>
  <si>
    <t>Table 3.15. Area of Irrigated Wetland by District/Municipality in Jawa Timur Province, 2015 - 2019</t>
  </si>
  <si>
    <t>Tabel 3.16. Luas Lahan Sawah Irigasi menurut Kabupaten/Kota di Provinsi Banten, 2015 - 2019</t>
  </si>
  <si>
    <t>Table 3.16. Area of Irrigated Wetland by District/Municipality in Banten Province, 2015 - 2019</t>
  </si>
  <si>
    <t>Tabel 3.17. Luas Lahan Sawah Irigasi menurut Kabupaten/Kota di Provinsi Bali, 2015 - 2019</t>
  </si>
  <si>
    <t>Table 3.17. Area of Irrigated Wetland by District/Municipality in Bali Province, 2015 - 2019</t>
  </si>
  <si>
    <t>Tabel 3.18. Luas Lahan Sawah Irigasi menurut Kabupaten/Kota di Provinsi Nusa Tenggara Barat, 2015 - 2019</t>
  </si>
  <si>
    <t>Table 3.18. Area of Irrigated Wetland by District/Municipality in Nusa Tenggara Barat Province, 2015 - 2019</t>
  </si>
  <si>
    <t>Tabel 3.19. Luas Lahan Sawah Irigasi menurut Kabupaten/Kota di Provinsi Nusa Tenggara Timur, 2015 - 2019</t>
  </si>
  <si>
    <t>Table 3.19. Area of Irrigated Wetland by District/Municipality in Nusa Tenggara Timur Province, 2015 - 2019</t>
  </si>
  <si>
    <t>Tabel 3.20. Luas Lahan Sawah Irigasi menurut Kabupaten/Kota di Provinsi Kalimantan Barat, 2015 - 2019</t>
  </si>
  <si>
    <t>Table 3.20. Area of Irrigated Wetland by District/Municipality in Kalimantan Barat Province, 2015 - 2019</t>
  </si>
  <si>
    <t>Tabel 3.21. Luas Lahan Sawah Irigasi menurut Kabupaten/Kota di Provinsi Kalimantan Tengah, 2015 - 2019</t>
  </si>
  <si>
    <t>Table 3.21. Area of Irrigated Wetland by District/Municipality in Kalimantan Tengah Province, 2015 - 2019</t>
  </si>
  <si>
    <t>Tabel 3.22. Luas Lahan Sawah Irigasi menurut Kabupaten/Kota di Provinsi Kalimantan Selatan, 2015 - 2019</t>
  </si>
  <si>
    <t>Table 3.22. Area of Irrigated Wetland by District/Municipality in Kalimantan Selatan Province, 2015 - 2019</t>
  </si>
  <si>
    <t>Tabel 3.23. Luas Lahan Sawah Irigasi menurut Kabupaten/Kota di Provinsi Kalimantan Timur,  2015 - 2019</t>
  </si>
  <si>
    <t>Table 3.23. Area of Irrigated Wetland by District/Municipality in Kalimantan Timur Province, 2015 - 2019</t>
  </si>
  <si>
    <t>Tabel 3.24. Luas Lahan Sawah Irigasi menurut Kabupaten/Kota di Provinsi Kalimantan Utara,  2015 - 2019</t>
  </si>
  <si>
    <t>Table 3.24. Area of Irrigated Wetland by District/Municipality in Kalimantan Utara Province, 2015 - 2019</t>
  </si>
  <si>
    <t>Tabel 3.25. Luas Lahan Sawah Irigasi menurut Kabupaten/Kota di Provinsi  Sulawesi Utara, 2015 - 2019</t>
  </si>
  <si>
    <t>Table 3.25. Area of Irrigated Wetland by District/Municipality in Sulawesi Utara Province, 2015 - 2019</t>
  </si>
  <si>
    <t>Tabel 3.26. Luas Lahan Sawah Irigasi menurut Kabupaten/Kota di Provinsi Sulawesi Tengah, 2015 - 2019</t>
  </si>
  <si>
    <t>Table 3.26. Area of Irrigated Wetland by District/Municipality in Sulawesi Tengah Province, 2015 - 2019</t>
  </si>
  <si>
    <t>Tabel 3.27. Luas Lahan Sawah Irigasi menurut Kabupaten/Kota di Provinsi Sulawesi Selatan, 2015 - 2019</t>
  </si>
  <si>
    <t>Table 3.27. Area of Irrigated Wetland by District/Municipality in Sulawesi Selatan Province, 2015 - 2019</t>
  </si>
  <si>
    <t>Tabel 3.28. Luas Lahan Sawah Irigasi menurut Kabupaten/Kota di Provinsi Sulawesi Tenggara, 2015 - 2019</t>
  </si>
  <si>
    <t>Table 3.28. Area of Irrigated Wetland by District/Municipality in Sulawesi Tenggara Province, 2015 - 2019</t>
  </si>
  <si>
    <t>Tabel 3.29. Luas Lahan Sawah Irigasi menurut Kabupaten/Kota di Provinsi Gorontalo, 2015 - 2019</t>
  </si>
  <si>
    <t>Table 3.29. Area of Irrigated Wetland by District/Municipality in Gorontalo Province, 2015 - 2019</t>
  </si>
  <si>
    <t>Tabel 3.30. Luas Lahan Sawah Irigasi menurut Kabupaten/Kota di Provinsi Sulawesi Barat, 2015 - 2019</t>
  </si>
  <si>
    <t>Table 3.30. Area of Irrigated Wetland by District/Municipality in Sulawesi Barat Province, 2015 - 2019</t>
  </si>
  <si>
    <t>Tabel 3.31. Luas Lahan Sawah Irigasi menurut Kabupaten/Kota di Provinsi Maluku, 2015 - 2019</t>
  </si>
  <si>
    <t>Table 3.31. Area of Irrigated Wetland by District/Municipality in Maluku Province, 2015 - 2019</t>
  </si>
  <si>
    <t>Tabel 3.32. Luas Lahan Sawah Irigasi menurut Kabupaten/Kota di Provinsi Maluku Utara, 2015 - 2019</t>
  </si>
  <si>
    <t>Table 3.32. Area of Irrigated Wetland by District/Municipality in Maluku Utara Province, 2015 - 2019</t>
  </si>
  <si>
    <t>Tabel 3.33. Luas Lahan Sawah Irigasi menurut Kabupaten/Kota di Provinsi Papua Barat, 2015 - 2019</t>
  </si>
  <si>
    <t>Table 3.33. Area of Irrigated Wetland by District/Municipality in Papua Barat Province, 2015 - 2019</t>
  </si>
  <si>
    <t>Tabel 3.34. Luas Lahan Sawah Irigasi menurut Kabupaten/Kota di Provinsi Papua, 2015 - 2019</t>
  </si>
  <si>
    <t>Table 3.34. Area of Irrigated Wetland by District/Municipality in Papua Province, 2015 - 2019</t>
  </si>
  <si>
    <r>
      <t>2018*</t>
    </r>
    <r>
      <rPr>
        <b/>
        <vertAlign val="superscript"/>
        <sz val="11"/>
        <rFont val="Arial"/>
        <family val="2"/>
      </rPr>
      <t>)</t>
    </r>
  </si>
  <si>
    <r>
      <t>Keterangan       :   *</t>
    </r>
    <r>
      <rPr>
        <vertAlign val="superscript"/>
        <sz val="9"/>
        <rFont val="Arial"/>
        <family val="2"/>
      </rPr>
      <t>)</t>
    </r>
    <r>
      <rPr>
        <sz val="9"/>
        <rFont val="Arial"/>
        <family val="2"/>
      </rPr>
      <t xml:space="preserve"> Data luas lahan sawah irigasi dan non irigasi belum tersedia di tahun 2018</t>
    </r>
  </si>
  <si>
    <r>
      <t xml:space="preserve">Note   :                  </t>
    </r>
    <r>
      <rPr>
        <vertAlign val="superscript"/>
        <sz val="9"/>
        <rFont val="Arial"/>
        <family val="2"/>
      </rPr>
      <t>*)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Data on irrigated and non-irrigated paddy land area not yet available in year 2018</t>
    </r>
  </si>
  <si>
    <t>Source         : BPS (2014-2017) and Overlay results of the Rice Fields Area from Ministry of ATR/BPN  with Irrigation Areas of the Ministry of PUPR (2019)</t>
  </si>
  <si>
    <t>Sumber        : BPS (2014-2017) dan Hasil Overlay Lahan Baku Sawah Dari Kementerian ATR/BPN dengan Daerah Irigasi Kementerian PUPR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</si>
</sst>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_);_(@_)"/>
    <numFmt numFmtId="166" formatCode="_(* #,##0_);_(* \(#,##0\);_(* &quot;-&quot;_);_(@_)"/>
  </numFmts>
  <fonts count="89" x14ac:knownFonts="1"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i/>
      <sz val="11"/>
      <color indexed="8"/>
      <name val="Arial"/>
      <family val="2"/>
    </font>
    <font>
      <sz val="9"/>
      <name val="Tahoma"/>
      <family val="2"/>
    </font>
    <font>
      <b/>
      <sz val="11"/>
      <color indexed="8"/>
      <name val="Arial"/>
      <family val="2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9"/>
      <name val="Arial"/>
      <family val="2"/>
    </font>
    <font>
      <sz val="11"/>
      <color indexed="8"/>
      <name val="Tahoma"/>
      <family val="2"/>
      <charset val="1"/>
    </font>
    <font>
      <sz val="11"/>
      <color indexed="9"/>
      <name val="Tahoma"/>
      <family val="2"/>
      <charset val="1"/>
    </font>
    <font>
      <sz val="11"/>
      <color indexed="20"/>
      <name val="Tahoma"/>
      <family val="2"/>
      <charset val="1"/>
    </font>
    <font>
      <b/>
      <sz val="11"/>
      <color indexed="52"/>
      <name val="Tahoma"/>
      <family val="2"/>
      <charset val="1"/>
    </font>
    <font>
      <b/>
      <sz val="11"/>
      <color indexed="9"/>
      <name val="Tahoma"/>
      <family val="2"/>
      <charset val="1"/>
    </font>
    <font>
      <i/>
      <sz val="11"/>
      <color indexed="23"/>
      <name val="Tahoma"/>
      <family val="2"/>
      <charset val="1"/>
    </font>
    <font>
      <sz val="11"/>
      <color indexed="17"/>
      <name val="Tahoma"/>
      <family val="2"/>
      <charset val="1"/>
    </font>
    <font>
      <b/>
      <sz val="15"/>
      <color indexed="56"/>
      <name val="Tahoma"/>
      <family val="2"/>
      <charset val="1"/>
    </font>
    <font>
      <b/>
      <sz val="13"/>
      <color indexed="56"/>
      <name val="Tahoma"/>
      <family val="2"/>
      <charset val="1"/>
    </font>
    <font>
      <b/>
      <sz val="11"/>
      <color indexed="56"/>
      <name val="Tahoma"/>
      <family val="2"/>
      <charset val="1"/>
    </font>
    <font>
      <sz val="11"/>
      <color indexed="62"/>
      <name val="Tahoma"/>
      <family val="2"/>
      <charset val="1"/>
    </font>
    <font>
      <sz val="11"/>
      <color indexed="52"/>
      <name val="Tahoma"/>
      <family val="2"/>
      <charset val="1"/>
    </font>
    <font>
      <sz val="11"/>
      <color indexed="60"/>
      <name val="Tahoma"/>
      <family val="2"/>
      <charset val="1"/>
    </font>
    <font>
      <b/>
      <sz val="11"/>
      <color indexed="63"/>
      <name val="Tahoma"/>
      <family val="2"/>
      <charset val="1"/>
    </font>
    <font>
      <b/>
      <sz val="18"/>
      <color indexed="56"/>
      <name val="Tahoma"/>
      <family val="2"/>
      <charset val="1"/>
    </font>
    <font>
      <b/>
      <sz val="11"/>
      <color indexed="8"/>
      <name val="Tahoma"/>
      <family val="2"/>
      <charset val="1"/>
    </font>
    <font>
      <sz val="11"/>
      <color indexed="10"/>
      <name val="Tahoma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000000"/>
      <name val="Calibri"/>
      <family val="2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1"/>
    </font>
    <font>
      <sz val="11"/>
      <color rgb="FF000000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i/>
      <sz val="11"/>
      <color indexed="8"/>
      <name val="Calibri"/>
      <family val="2"/>
      <charset val="1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vertAlign val="superscript"/>
      <sz val="11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65"/>
        <bgColor theme="0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8">
    <xf numFmtId="0" fontId="0" fillId="0" borderId="0"/>
    <xf numFmtId="0" fontId="44" fillId="24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2" borderId="0" applyNumberFormat="0" applyBorder="0" applyAlignment="0" applyProtection="0"/>
    <xf numFmtId="0" fontId="44" fillId="2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3" borderId="0" applyNumberFormat="0" applyBorder="0" applyAlignment="0" applyProtection="0"/>
    <xf numFmtId="0" fontId="44" fillId="2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4" borderId="0" applyNumberFormat="0" applyBorder="0" applyAlignment="0" applyProtection="0"/>
    <xf numFmtId="0" fontId="44" fillId="2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5" borderId="0" applyNumberFormat="0" applyBorder="0" applyAlignment="0" applyProtection="0"/>
    <xf numFmtId="0" fontId="44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6" borderId="0" applyNumberFormat="0" applyBorder="0" applyAlignment="0" applyProtection="0"/>
    <xf numFmtId="0" fontId="44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7" fillId="7" borderId="0" applyNumberFormat="0" applyBorder="0" applyAlignment="0" applyProtection="0"/>
    <xf numFmtId="0" fontId="44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8" borderId="0" applyNumberFormat="0" applyBorder="0" applyAlignment="0" applyProtection="0"/>
    <xf numFmtId="0" fontId="44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9" borderId="0" applyNumberFormat="0" applyBorder="0" applyAlignment="0" applyProtection="0"/>
    <xf numFmtId="0" fontId="44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10" borderId="0" applyNumberFormat="0" applyBorder="0" applyAlignment="0" applyProtection="0"/>
    <xf numFmtId="0" fontId="44" fillId="3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5" borderId="0" applyNumberFormat="0" applyBorder="0" applyAlignment="0" applyProtection="0"/>
    <xf numFmtId="0" fontId="44" fillId="3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8" borderId="0" applyNumberFormat="0" applyBorder="0" applyAlignment="0" applyProtection="0"/>
    <xf numFmtId="0" fontId="44" fillId="3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7" fillId="11" borderId="0" applyNumberFormat="0" applyBorder="0" applyAlignment="0" applyProtection="0"/>
    <xf numFmtId="0" fontId="45" fillId="36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12" borderId="0" applyNumberFormat="0" applyBorder="0" applyAlignment="0" applyProtection="0"/>
    <xf numFmtId="0" fontId="45" fillId="37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9" borderId="0" applyNumberFormat="0" applyBorder="0" applyAlignment="0" applyProtection="0"/>
    <xf numFmtId="0" fontId="45" fillId="3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0" borderId="0" applyNumberFormat="0" applyBorder="0" applyAlignment="0" applyProtection="0"/>
    <xf numFmtId="0" fontId="45" fillId="3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3" borderId="0" applyNumberFormat="0" applyBorder="0" applyAlignment="0" applyProtection="0"/>
    <xf numFmtId="0" fontId="45" fillId="4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4" borderId="0" applyNumberFormat="0" applyBorder="0" applyAlignment="0" applyProtection="0"/>
    <xf numFmtId="0" fontId="45" fillId="41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28" fillId="15" borderId="0" applyNumberFormat="0" applyBorder="0" applyAlignment="0" applyProtection="0"/>
    <xf numFmtId="0" fontId="45" fillId="42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6" borderId="0" applyNumberFormat="0" applyBorder="0" applyAlignment="0" applyProtection="0"/>
    <xf numFmtId="0" fontId="45" fillId="4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7" borderId="0" applyNumberFormat="0" applyBorder="0" applyAlignment="0" applyProtection="0"/>
    <xf numFmtId="0" fontId="45" fillId="4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8" borderId="0" applyNumberFormat="0" applyBorder="0" applyAlignment="0" applyProtection="0"/>
    <xf numFmtId="0" fontId="45" fillId="45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3" borderId="0" applyNumberFormat="0" applyBorder="0" applyAlignment="0" applyProtection="0"/>
    <xf numFmtId="0" fontId="45" fillId="4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4" borderId="0" applyNumberFormat="0" applyBorder="0" applyAlignment="0" applyProtection="0"/>
    <xf numFmtId="0" fontId="45" fillId="4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28" fillId="19" borderId="0" applyNumberFormat="0" applyBorder="0" applyAlignment="0" applyProtection="0"/>
    <xf numFmtId="0" fontId="46" fillId="4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29" fillId="3" borderId="0" applyNumberFormat="0" applyBorder="0" applyAlignment="0" applyProtection="0"/>
    <xf numFmtId="0" fontId="47" fillId="49" borderId="2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30" fillId="20" borderId="1" applyNumberFormat="0" applyAlignment="0" applyProtection="0"/>
    <xf numFmtId="0" fontId="48" fillId="50" borderId="23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31" fillId="21" borderId="2" applyNumberFormat="0" applyAlignment="0" applyProtection="0"/>
    <xf numFmtId="43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1" fillId="51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33" fillId="4" borderId="0" applyNumberFormat="0" applyBorder="0" applyAlignment="0" applyProtection="0"/>
    <xf numFmtId="0" fontId="52" fillId="0" borderId="24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34" fillId="0" borderId="3" applyNumberFormat="0" applyFill="0" applyAlignment="0" applyProtection="0"/>
    <xf numFmtId="0" fontId="53" fillId="0" borderId="25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35" fillId="0" borderId="4" applyNumberFormat="0" applyFill="0" applyAlignment="0" applyProtection="0"/>
    <xf numFmtId="0" fontId="54" fillId="0" borderId="26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36" fillId="0" borderId="5" applyNumberFormat="0" applyFill="0" applyAlignment="0" applyProtection="0"/>
    <xf numFmtId="0" fontId="5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5" fillId="52" borderId="22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37" fillId="7" borderId="1" applyNumberFormat="0" applyAlignment="0" applyProtection="0"/>
    <xf numFmtId="0" fontId="56" fillId="0" borderId="27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38" fillId="0" borderId="6" applyNumberFormat="0" applyFill="0" applyAlignment="0" applyProtection="0"/>
    <xf numFmtId="0" fontId="57" fillId="53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9" fillId="22" borderId="0" applyNumberFormat="0" applyBorder="0" applyAlignment="0" applyProtection="0"/>
    <xf numFmtId="0" fontId="2" fillId="0" borderId="0"/>
    <xf numFmtId="0" fontId="2" fillId="0" borderId="0"/>
    <xf numFmtId="0" fontId="58" fillId="0" borderId="0"/>
    <xf numFmtId="0" fontId="58" fillId="0" borderId="0"/>
    <xf numFmtId="0" fontId="58" fillId="0" borderId="0"/>
    <xf numFmtId="3" fontId="26" fillId="0" borderId="0"/>
    <xf numFmtId="3" fontId="26" fillId="0" borderId="0"/>
    <xf numFmtId="3" fontId="26" fillId="0" borderId="0"/>
    <xf numFmtId="0" fontId="44" fillId="0" borderId="0"/>
    <xf numFmtId="0" fontId="59" fillId="0" borderId="0"/>
    <xf numFmtId="0" fontId="2" fillId="0" borderId="0"/>
    <xf numFmtId="0" fontId="2" fillId="0" borderId="0"/>
    <xf numFmtId="0" fontId="60" fillId="0" borderId="0"/>
    <xf numFmtId="0" fontId="49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44" fillId="54" borderId="28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61" fillId="49" borderId="29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40" fillId="20" borderId="8" applyNumberFormat="0" applyAlignment="0" applyProtection="0"/>
    <xf numFmtId="0" fontId="6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3" fillId="0" borderId="30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42" fillId="0" borderId="9" applyNumberFormat="0" applyFill="0" applyAlignment="0" applyProtection="0"/>
    <xf numFmtId="0" fontId="6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58">
    <xf numFmtId="0" fontId="0" fillId="0" borderId="0" xfId="0"/>
    <xf numFmtId="0" fontId="65" fillId="0" borderId="0" xfId="0" applyFont="1" applyFill="1"/>
    <xf numFmtId="0" fontId="5" fillId="0" borderId="10" xfId="269" applyFont="1" applyFill="1" applyBorder="1" applyAlignment="1">
      <alignment horizontal="center" vertical="center"/>
    </xf>
    <xf numFmtId="0" fontId="2" fillId="0" borderId="11" xfId="268" applyFont="1" applyFill="1" applyBorder="1" applyAlignment="1">
      <alignment horizontal="left" vertical="center"/>
    </xf>
    <xf numFmtId="0" fontId="2" fillId="0" borderId="12" xfId="268" applyFont="1" applyFill="1" applyBorder="1" applyAlignment="1">
      <alignment horizontal="left" vertical="center"/>
    </xf>
    <xf numFmtId="41" fontId="2" fillId="0" borderId="0" xfId="173" applyFont="1" applyFill="1" applyBorder="1" applyAlignment="1">
      <alignment vertical="center"/>
    </xf>
    <xf numFmtId="41" fontId="65" fillId="0" borderId="0" xfId="173" applyFont="1" applyFill="1"/>
    <xf numFmtId="41" fontId="65" fillId="0" borderId="0" xfId="173" applyFont="1" applyFill="1" applyBorder="1" applyAlignment="1">
      <alignment vertical="center"/>
    </xf>
    <xf numFmtId="0" fontId="66" fillId="0" borderId="0" xfId="271" applyFont="1" applyFill="1" applyBorder="1" applyAlignment="1">
      <alignment vertical="center"/>
    </xf>
    <xf numFmtId="49" fontId="66" fillId="0" borderId="0" xfId="261" applyNumberFormat="1" applyFont="1" applyFill="1" applyBorder="1" applyAlignment="1">
      <alignment vertical="center"/>
    </xf>
    <xf numFmtId="3" fontId="66" fillId="0" borderId="0" xfId="261" applyNumberFormat="1" applyFont="1" applyFill="1" applyBorder="1" applyAlignment="1">
      <alignment vertical="center"/>
    </xf>
    <xf numFmtId="0" fontId="66" fillId="0" borderId="0" xfId="271" applyFont="1" applyFill="1" applyAlignment="1">
      <alignment vertical="center"/>
    </xf>
    <xf numFmtId="0" fontId="66" fillId="0" borderId="0" xfId="0" applyFont="1" applyFill="1" applyAlignment="1">
      <alignment vertical="center"/>
    </xf>
    <xf numFmtId="0" fontId="66" fillId="0" borderId="14" xfId="271" applyFont="1" applyFill="1" applyBorder="1" applyAlignment="1">
      <alignment vertical="center"/>
    </xf>
    <xf numFmtId="0" fontId="67" fillId="0" borderId="0" xfId="0" applyFont="1" applyFill="1" applyAlignment="1">
      <alignment vertical="center"/>
    </xf>
    <xf numFmtId="0" fontId="65" fillId="0" borderId="0" xfId="271" applyFont="1" applyFill="1" applyBorder="1" applyAlignment="1">
      <alignment horizontal="center" vertical="center"/>
    </xf>
    <xf numFmtId="37" fontId="2" fillId="0" borderId="0" xfId="270" applyNumberFormat="1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7" fontId="2" fillId="0" borderId="0" xfId="259" applyNumberFormat="1" applyFont="1" applyFill="1" applyBorder="1" applyAlignment="1">
      <alignment vertical="center"/>
    </xf>
    <xf numFmtId="37" fontId="2" fillId="0" borderId="0" xfId="0" applyNumberFormat="1" applyFont="1" applyFill="1" applyBorder="1" applyAlignment="1">
      <alignment vertical="center"/>
    </xf>
    <xf numFmtId="3" fontId="2" fillId="0" borderId="0" xfId="259" applyNumberFormat="1" applyFont="1" applyFill="1" applyBorder="1" applyAlignment="1">
      <alignment vertical="center"/>
    </xf>
    <xf numFmtId="3" fontId="68" fillId="0" borderId="15" xfId="266" applyNumberFormat="1" applyFont="1" applyFill="1" applyBorder="1" applyAlignment="1">
      <alignment vertical="center"/>
    </xf>
    <xf numFmtId="41" fontId="68" fillId="0" borderId="15" xfId="173" applyFont="1" applyFill="1" applyBorder="1" applyAlignment="1">
      <alignment vertical="center"/>
    </xf>
    <xf numFmtId="0" fontId="65" fillId="0" borderId="0" xfId="0" applyFont="1" applyFill="1" applyBorder="1" applyAlignment="1">
      <alignment vertical="center"/>
    </xf>
    <xf numFmtId="41" fontId="65" fillId="0" borderId="0" xfId="173" applyFont="1" applyFill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6" fillId="0" borderId="0" xfId="266" applyFont="1" applyFill="1" applyBorder="1" applyAlignment="1">
      <alignment horizontal="left" vertical="center"/>
    </xf>
    <xf numFmtId="0" fontId="66" fillId="0" borderId="0" xfId="0" applyFont="1" applyFill="1" applyBorder="1" applyAlignment="1">
      <alignment vertical="center"/>
    </xf>
    <xf numFmtId="49" fontId="66" fillId="0" borderId="0" xfId="259" applyNumberFormat="1" applyFont="1" applyFill="1" applyBorder="1" applyAlignment="1">
      <alignment vertical="center"/>
    </xf>
    <xf numFmtId="3" fontId="66" fillId="0" borderId="0" xfId="259" applyNumberFormat="1" applyFont="1" applyFill="1" applyBorder="1" applyAlignment="1">
      <alignment vertical="center"/>
    </xf>
    <xf numFmtId="0" fontId="6" fillId="0" borderId="14" xfId="266" applyFont="1" applyFill="1" applyBorder="1" applyAlignment="1">
      <alignment horizontal="left" vertical="center"/>
    </xf>
    <xf numFmtId="0" fontId="66" fillId="0" borderId="14" xfId="0" applyFont="1" applyFill="1" applyBorder="1" applyAlignment="1">
      <alignment vertical="center"/>
    </xf>
    <xf numFmtId="0" fontId="69" fillId="0" borderId="12" xfId="266" applyFont="1" applyFill="1" applyBorder="1" applyAlignment="1">
      <alignment horizontal="center" vertical="center" wrapText="1"/>
    </xf>
    <xf numFmtId="0" fontId="70" fillId="0" borderId="16" xfId="266" applyFont="1" applyFill="1" applyBorder="1" applyAlignment="1">
      <alignment horizontal="center" vertical="center" wrapText="1"/>
    </xf>
    <xf numFmtId="3" fontId="65" fillId="0" borderId="0" xfId="266" applyNumberFormat="1" applyFont="1" applyFill="1" applyBorder="1" applyAlignment="1">
      <alignment vertical="center"/>
    </xf>
    <xf numFmtId="3" fontId="65" fillId="0" borderId="0" xfId="259" applyNumberFormat="1" applyFont="1" applyFill="1" applyBorder="1" applyAlignment="1">
      <alignment vertical="center"/>
    </xf>
    <xf numFmtId="3" fontId="68" fillId="0" borderId="15" xfId="259" applyNumberFormat="1" applyFont="1" applyFill="1" applyBorder="1" applyAlignment="1">
      <alignment vertical="center"/>
    </xf>
    <xf numFmtId="0" fontId="71" fillId="0" borderId="0" xfId="0" applyFont="1" applyFill="1" applyAlignment="1">
      <alignment vertical="center"/>
    </xf>
    <xf numFmtId="0" fontId="2" fillId="0" borderId="13" xfId="268" applyFont="1" applyFill="1" applyBorder="1" applyAlignment="1">
      <alignment horizontal="left" vertical="center"/>
    </xf>
    <xf numFmtId="3" fontId="65" fillId="0" borderId="15" xfId="266" applyNumberFormat="1" applyFont="1" applyFill="1" applyBorder="1" applyAlignment="1">
      <alignment vertical="center"/>
    </xf>
    <xf numFmtId="41" fontId="65" fillId="0" borderId="17" xfId="173" applyFont="1" applyFill="1" applyBorder="1" applyAlignment="1">
      <alignment vertical="center"/>
    </xf>
    <xf numFmtId="41" fontId="68" fillId="0" borderId="18" xfId="173" applyFont="1" applyFill="1" applyBorder="1" applyAlignment="1">
      <alignment vertical="center"/>
    </xf>
    <xf numFmtId="0" fontId="72" fillId="0" borderId="0" xfId="0" applyFont="1" applyFill="1" applyAlignment="1">
      <alignment vertical="center"/>
    </xf>
    <xf numFmtId="0" fontId="72" fillId="0" borderId="0" xfId="0" applyFont="1" applyFill="1" applyBorder="1" applyAlignment="1">
      <alignment vertical="center"/>
    </xf>
    <xf numFmtId="49" fontId="72" fillId="0" borderId="0" xfId="261" applyNumberFormat="1" applyFont="1" applyFill="1" applyBorder="1" applyAlignment="1">
      <alignment vertical="center"/>
    </xf>
    <xf numFmtId="3" fontId="72" fillId="0" borderId="0" xfId="261" applyNumberFormat="1" applyFont="1" applyFill="1" applyBorder="1" applyAlignment="1">
      <alignment vertical="center"/>
    </xf>
    <xf numFmtId="0" fontId="72" fillId="0" borderId="14" xfId="0" applyFont="1" applyFill="1" applyBorder="1" applyAlignment="1">
      <alignment vertical="center"/>
    </xf>
    <xf numFmtId="1" fontId="68" fillId="0" borderId="0" xfId="261" applyNumberFormat="1" applyFont="1" applyFill="1" applyBorder="1" applyAlignment="1">
      <alignment vertical="center"/>
    </xf>
    <xf numFmtId="41" fontId="65" fillId="0" borderId="0" xfId="173" applyFont="1" applyFill="1" applyBorder="1" applyAlignment="1">
      <alignment horizontal="right" vertical="center"/>
    </xf>
    <xf numFmtId="0" fontId="65" fillId="0" borderId="0" xfId="0" applyFont="1" applyFill="1" applyBorder="1"/>
    <xf numFmtId="0" fontId="65" fillId="0" borderId="19" xfId="0" applyFont="1" applyFill="1" applyBorder="1" applyAlignment="1">
      <alignment horizontal="center" vertical="center"/>
    </xf>
    <xf numFmtId="0" fontId="65" fillId="0" borderId="15" xfId="0" applyFont="1" applyFill="1" applyBorder="1" applyAlignment="1">
      <alignment vertical="center"/>
    </xf>
    <xf numFmtId="3" fontId="65" fillId="0" borderId="0" xfId="266" applyNumberFormat="1" applyFont="1" applyFill="1" applyBorder="1"/>
    <xf numFmtId="41" fontId="65" fillId="0" borderId="0" xfId="173" applyFont="1" applyFill="1" applyBorder="1"/>
    <xf numFmtId="3" fontId="68" fillId="0" borderId="15" xfId="266" applyNumberFormat="1" applyFont="1" applyFill="1" applyBorder="1"/>
    <xf numFmtId="41" fontId="68" fillId="0" borderId="15" xfId="173" applyFont="1" applyFill="1" applyBorder="1"/>
    <xf numFmtId="0" fontId="2" fillId="0" borderId="0" xfId="268" applyFont="1" applyFill="1" applyBorder="1" applyAlignment="1">
      <alignment horizontal="left" vertical="center"/>
    </xf>
    <xf numFmtId="1" fontId="68" fillId="0" borderId="0" xfId="259" applyNumberFormat="1" applyFont="1" applyFill="1" applyBorder="1" applyAlignment="1">
      <alignment vertical="center"/>
    </xf>
    <xf numFmtId="41" fontId="68" fillId="0" borderId="0" xfId="173" applyFont="1" applyFill="1" applyBorder="1" applyAlignment="1">
      <alignment vertical="center"/>
    </xf>
    <xf numFmtId="0" fontId="3" fillId="0" borderId="0" xfId="268" applyFont="1" applyFill="1" applyBorder="1" applyAlignment="1">
      <alignment horizontal="center" vertical="center"/>
    </xf>
    <xf numFmtId="3" fontId="68" fillId="0" borderId="0" xfId="266" applyNumberFormat="1" applyFont="1" applyFill="1" applyBorder="1" applyAlignment="1">
      <alignment vertical="center"/>
    </xf>
    <xf numFmtId="1" fontId="65" fillId="0" borderId="0" xfId="259" applyNumberFormat="1" applyFont="1" applyFill="1" applyBorder="1" applyAlignment="1">
      <alignment vertical="center"/>
    </xf>
    <xf numFmtId="0" fontId="66" fillId="0" borderId="0" xfId="259" applyFont="1" applyFill="1" applyAlignment="1">
      <alignment vertical="center"/>
    </xf>
    <xf numFmtId="0" fontId="66" fillId="0" borderId="0" xfId="259" applyFont="1" applyFill="1" applyBorder="1" applyAlignment="1">
      <alignment vertical="center"/>
    </xf>
    <xf numFmtId="49" fontId="66" fillId="0" borderId="0" xfId="260" applyNumberFormat="1" applyFont="1" applyFill="1" applyBorder="1" applyAlignment="1">
      <alignment vertical="center"/>
    </xf>
    <xf numFmtId="3" fontId="66" fillId="0" borderId="0" xfId="260" applyNumberFormat="1" applyFont="1" applyFill="1" applyBorder="1" applyAlignment="1">
      <alignment vertical="center"/>
    </xf>
    <xf numFmtId="0" fontId="66" fillId="0" borderId="14" xfId="259" applyFont="1" applyFill="1" applyBorder="1" applyAlignment="1">
      <alignment vertical="center"/>
    </xf>
    <xf numFmtId="0" fontId="65" fillId="0" borderId="19" xfId="259" applyFont="1" applyFill="1" applyBorder="1" applyAlignment="1">
      <alignment horizontal="center" vertical="center"/>
    </xf>
    <xf numFmtId="0" fontId="65" fillId="0" borderId="0" xfId="259" applyFont="1" applyFill="1" applyBorder="1" applyAlignment="1">
      <alignment horizontal="center" vertical="center"/>
    </xf>
    <xf numFmtId="164" fontId="68" fillId="0" borderId="15" xfId="172" applyNumberFormat="1" applyFont="1" applyFill="1" applyBorder="1" applyAlignment="1">
      <alignment vertical="center"/>
    </xf>
    <xf numFmtId="41" fontId="65" fillId="0" borderId="0" xfId="173" applyFont="1" applyFill="1" applyBorder="1" applyAlignment="1">
      <alignment horizontal="left" vertical="center" wrapText="1"/>
    </xf>
    <xf numFmtId="41" fontId="65" fillId="0" borderId="0" xfId="173" applyFont="1" applyFill="1" applyBorder="1" applyAlignment="1">
      <alignment horizontal="left" vertical="center"/>
    </xf>
    <xf numFmtId="0" fontId="71" fillId="0" borderId="0" xfId="0" applyFont="1" applyFill="1" applyAlignment="1">
      <alignment wrapText="1"/>
    </xf>
    <xf numFmtId="0" fontId="5" fillId="0" borderId="10" xfId="269" applyFont="1" applyFill="1" applyBorder="1" applyAlignment="1">
      <alignment horizontal="right" vertical="center"/>
    </xf>
    <xf numFmtId="41" fontId="65" fillId="0" borderId="0" xfId="173" applyFont="1" applyFill="1" applyBorder="1" applyAlignment="1"/>
    <xf numFmtId="0" fontId="65" fillId="0" borderId="17" xfId="259" applyFont="1" applyFill="1" applyBorder="1" applyAlignment="1">
      <alignment horizontal="center" vertical="center"/>
    </xf>
    <xf numFmtId="0" fontId="71" fillId="0" borderId="0" xfId="0" applyFont="1" applyFill="1" applyAlignment="1"/>
    <xf numFmtId="165" fontId="66" fillId="0" borderId="0" xfId="173" applyNumberFormat="1" applyFont="1" applyFill="1" applyAlignment="1">
      <alignment vertical="center"/>
    </xf>
    <xf numFmtId="165" fontId="68" fillId="0" borderId="15" xfId="173" applyNumberFormat="1" applyFont="1" applyFill="1" applyBorder="1" applyAlignment="1">
      <alignment vertical="center"/>
    </xf>
    <xf numFmtId="165" fontId="65" fillId="0" borderId="0" xfId="173" applyNumberFormat="1" applyFont="1" applyFill="1" applyAlignment="1">
      <alignment vertical="center"/>
    </xf>
    <xf numFmtId="165" fontId="65" fillId="0" borderId="0" xfId="173" applyNumberFormat="1" applyFont="1" applyFill="1"/>
    <xf numFmtId="165" fontId="71" fillId="0" borderId="0" xfId="173" applyNumberFormat="1" applyFont="1" applyFill="1" applyAlignment="1">
      <alignment wrapText="1"/>
    </xf>
    <xf numFmtId="165" fontId="65" fillId="0" borderId="0" xfId="173" applyNumberFormat="1" applyFont="1" applyFill="1" applyBorder="1" applyAlignment="1">
      <alignment horizontal="right" vertical="center" wrapText="1"/>
    </xf>
    <xf numFmtId="165" fontId="72" fillId="0" borderId="0" xfId="173" applyNumberFormat="1" applyFont="1" applyFill="1" applyAlignment="1">
      <alignment vertical="center"/>
    </xf>
    <xf numFmtId="165" fontId="68" fillId="0" borderId="15" xfId="173" applyNumberFormat="1" applyFont="1" applyFill="1" applyBorder="1"/>
    <xf numFmtId="165" fontId="65" fillId="0" borderId="0" xfId="173" applyNumberFormat="1" applyFont="1" applyFill="1" applyBorder="1" applyAlignment="1">
      <alignment vertical="center"/>
    </xf>
    <xf numFmtId="165" fontId="65" fillId="0" borderId="0" xfId="173" applyNumberFormat="1" applyFont="1" applyFill="1" applyBorder="1" applyAlignment="1">
      <alignment horizontal="left" vertical="center" wrapText="1"/>
    </xf>
    <xf numFmtId="165" fontId="65" fillId="0" borderId="0" xfId="173" applyNumberFormat="1" applyFont="1" applyFill="1" applyBorder="1" applyAlignment="1"/>
    <xf numFmtId="165" fontId="65" fillId="0" borderId="0" xfId="173" applyNumberFormat="1" applyFont="1" applyFill="1" applyBorder="1" applyAlignment="1">
      <alignment horizontal="right" vertical="center"/>
    </xf>
    <xf numFmtId="165" fontId="2" fillId="0" borderId="0" xfId="173" applyNumberFormat="1" applyFont="1" applyFill="1" applyBorder="1" applyAlignment="1">
      <alignment vertical="center"/>
    </xf>
    <xf numFmtId="165" fontId="73" fillId="0" borderId="0" xfId="173" applyNumberFormat="1" applyFont="1" applyFill="1" applyBorder="1" applyAlignment="1">
      <alignment vertical="center"/>
    </xf>
    <xf numFmtId="165" fontId="2" fillId="0" borderId="0" xfId="173" applyNumberFormat="1" applyFont="1" applyFill="1" applyBorder="1" applyAlignment="1">
      <alignment horizontal="right" vertical="center"/>
    </xf>
    <xf numFmtId="165" fontId="68" fillId="0" borderId="15" xfId="173" applyNumberFormat="1" applyFont="1" applyFill="1" applyBorder="1" applyAlignment="1">
      <alignment horizontal="right" vertical="center"/>
    </xf>
    <xf numFmtId="165" fontId="65" fillId="0" borderId="17" xfId="173" applyNumberFormat="1" applyFont="1" applyFill="1" applyBorder="1" applyAlignment="1">
      <alignment vertical="center"/>
    </xf>
    <xf numFmtId="165" fontId="2" fillId="0" borderId="17" xfId="173" applyNumberFormat="1" applyFont="1" applyFill="1" applyBorder="1" applyAlignment="1">
      <alignment horizontal="right" vertical="center"/>
    </xf>
    <xf numFmtId="0" fontId="69" fillId="0" borderId="12" xfId="266" applyFont="1" applyFill="1" applyBorder="1" applyAlignment="1">
      <alignment horizontal="center" vertical="center" wrapText="1"/>
    </xf>
    <xf numFmtId="165" fontId="65" fillId="0" borderId="0" xfId="173" applyNumberFormat="1" applyFont="1" applyFill="1" applyBorder="1"/>
    <xf numFmtId="165" fontId="65" fillId="0" borderId="0" xfId="173" applyNumberFormat="1" applyFont="1" applyFill="1" applyBorder="1" applyAlignment="1">
      <alignment horizontal="right" wrapText="1"/>
    </xf>
    <xf numFmtId="165" fontId="68" fillId="0" borderId="15" xfId="173" applyNumberFormat="1" applyFont="1" applyFill="1" applyBorder="1" applyAlignment="1">
      <alignment horizontal="right" vertical="center" wrapText="1"/>
    </xf>
    <xf numFmtId="3" fontId="65" fillId="0" borderId="17" xfId="266" applyNumberFormat="1" applyFont="1" applyFill="1" applyBorder="1" applyAlignment="1">
      <alignment vertical="center"/>
    </xf>
    <xf numFmtId="165" fontId="65" fillId="0" borderId="0" xfId="173" applyNumberFormat="1" applyFont="1" applyFill="1" applyBorder="1" applyAlignment="1">
      <alignment horizontal="right"/>
    </xf>
    <xf numFmtId="165" fontId="65" fillId="0" borderId="0" xfId="173" applyNumberFormat="1" applyFont="1" applyAlignment="1">
      <alignment horizontal="right"/>
    </xf>
    <xf numFmtId="165" fontId="65" fillId="0" borderId="0" xfId="173" applyNumberFormat="1" applyFont="1" applyFill="1" applyAlignment="1">
      <alignment horizontal="right"/>
    </xf>
    <xf numFmtId="165" fontId="65" fillId="0" borderId="0" xfId="173" applyNumberFormat="1" applyFont="1"/>
    <xf numFmtId="0" fontId="9" fillId="0" borderId="14" xfId="0" applyFont="1" applyFill="1" applyBorder="1" applyAlignment="1">
      <alignment horizontal="right" vertical="center"/>
    </xf>
    <xf numFmtId="165" fontId="9" fillId="0" borderId="14" xfId="173" applyNumberFormat="1" applyFont="1" applyFill="1" applyBorder="1" applyAlignment="1">
      <alignment horizontal="right" vertical="center"/>
    </xf>
    <xf numFmtId="0" fontId="65" fillId="0" borderId="0" xfId="0" applyFont="1" applyBorder="1" applyAlignment="1">
      <alignment horizontal="center" vertical="center"/>
    </xf>
    <xf numFmtId="3" fontId="65" fillId="0" borderId="0" xfId="266" applyNumberFormat="1" applyFont="1" applyBorder="1"/>
    <xf numFmtId="165" fontId="65" fillId="0" borderId="0" xfId="173" applyNumberFormat="1" applyFont="1" applyBorder="1"/>
    <xf numFmtId="165" fontId="65" fillId="0" borderId="0" xfId="173" applyNumberFormat="1" applyFont="1" applyBorder="1" applyAlignment="1">
      <alignment horizontal="right" wrapText="1"/>
    </xf>
    <xf numFmtId="0" fontId="65" fillId="0" borderId="0" xfId="0" applyFont="1"/>
    <xf numFmtId="0" fontId="75" fillId="0" borderId="0" xfId="0" applyFont="1" applyFill="1" applyAlignment="1">
      <alignment vertical="center"/>
    </xf>
    <xf numFmtId="0" fontId="75" fillId="0" borderId="0" xfId="0" applyFont="1" applyFill="1" applyAlignment="1">
      <alignment horizontal="right" vertical="center"/>
    </xf>
    <xf numFmtId="2" fontId="75" fillId="0" borderId="0" xfId="0" applyNumberFormat="1" applyFont="1" applyFill="1" applyAlignment="1">
      <alignment vertical="center"/>
    </xf>
    <xf numFmtId="0" fontId="76" fillId="0" borderId="0" xfId="0" applyFont="1" applyFill="1" applyAlignment="1">
      <alignment vertical="center"/>
    </xf>
    <xf numFmtId="0" fontId="74" fillId="0" borderId="14" xfId="266" applyFont="1" applyFill="1" applyBorder="1" applyAlignment="1">
      <alignment horizontal="left" vertical="center"/>
    </xf>
    <xf numFmtId="0" fontId="75" fillId="0" borderId="14" xfId="0" applyFont="1" applyFill="1" applyBorder="1" applyAlignment="1">
      <alignment vertical="center"/>
    </xf>
    <xf numFmtId="0" fontId="75" fillId="0" borderId="0" xfId="0" applyFont="1" applyFill="1" applyBorder="1" applyAlignment="1">
      <alignment vertical="center"/>
    </xf>
    <xf numFmtId="0" fontId="77" fillId="0" borderId="14" xfId="0" applyFont="1" applyFill="1" applyBorder="1" applyAlignment="1">
      <alignment horizontal="right" vertical="center"/>
    </xf>
    <xf numFmtId="2" fontId="77" fillId="0" borderId="14" xfId="0" applyNumberFormat="1" applyFont="1" applyFill="1" applyBorder="1" applyAlignment="1">
      <alignment horizontal="right" vertical="center"/>
    </xf>
    <xf numFmtId="0" fontId="79" fillId="0" borderId="0" xfId="0" applyFont="1" applyFill="1" applyAlignment="1">
      <alignment vertical="center"/>
    </xf>
    <xf numFmtId="0" fontId="80" fillId="0" borderId="0" xfId="0" applyFont="1" applyFill="1" applyBorder="1" applyAlignment="1">
      <alignment horizontal="center" vertical="center"/>
    </xf>
    <xf numFmtId="0" fontId="81" fillId="0" borderId="11" xfId="268" applyFont="1" applyFill="1" applyBorder="1" applyAlignment="1">
      <alignment horizontal="left" vertical="center"/>
    </xf>
    <xf numFmtId="3" fontId="80" fillId="0" borderId="0" xfId="266" applyNumberFormat="1" applyFont="1" applyFill="1" applyBorder="1" applyAlignment="1">
      <alignment vertical="center"/>
    </xf>
    <xf numFmtId="41" fontId="80" fillId="0" borderId="0" xfId="173" applyFont="1" applyFill="1" applyBorder="1" applyAlignment="1">
      <alignment vertical="center"/>
    </xf>
    <xf numFmtId="165" fontId="80" fillId="0" borderId="0" xfId="173" applyNumberFormat="1" applyFont="1" applyFill="1" applyBorder="1" applyAlignment="1">
      <alignment vertical="center"/>
    </xf>
    <xf numFmtId="0" fontId="80" fillId="0" borderId="0" xfId="0" applyFont="1" applyFill="1" applyAlignment="1">
      <alignment vertical="center"/>
    </xf>
    <xf numFmtId="0" fontId="81" fillId="0" borderId="12" xfId="268" applyFont="1" applyFill="1" applyBorder="1" applyAlignment="1">
      <alignment horizontal="left" vertical="center"/>
    </xf>
    <xf numFmtId="3" fontId="80" fillId="0" borderId="0" xfId="0" applyNumberFormat="1" applyFont="1" applyFill="1" applyBorder="1" applyAlignment="1">
      <alignment vertical="center"/>
    </xf>
    <xf numFmtId="3" fontId="80" fillId="0" borderId="0" xfId="266" applyNumberFormat="1" applyFont="1" applyFill="1" applyBorder="1" applyAlignment="1">
      <alignment horizontal="right" vertical="center"/>
    </xf>
    <xf numFmtId="41" fontId="80" fillId="0" borderId="0" xfId="173" applyFont="1" applyFill="1" applyBorder="1" applyAlignment="1">
      <alignment horizontal="right" vertical="center"/>
    </xf>
    <xf numFmtId="165" fontId="80" fillId="0" borderId="0" xfId="173" applyNumberFormat="1" applyFont="1" applyFill="1" applyBorder="1" applyAlignment="1">
      <alignment horizontal="right" vertical="center"/>
    </xf>
    <xf numFmtId="1" fontId="82" fillId="0" borderId="15" xfId="259" applyNumberFormat="1" applyFont="1" applyFill="1" applyBorder="1" applyAlignment="1">
      <alignment vertical="center"/>
    </xf>
    <xf numFmtId="41" fontId="82" fillId="0" borderId="15" xfId="173" applyFont="1" applyFill="1" applyBorder="1" applyAlignment="1">
      <alignment vertical="center"/>
    </xf>
    <xf numFmtId="165" fontId="82" fillId="0" borderId="15" xfId="173" applyNumberFormat="1" applyFont="1" applyFill="1" applyBorder="1" applyAlignment="1">
      <alignment vertical="center"/>
    </xf>
    <xf numFmtId="0" fontId="80" fillId="0" borderId="0" xfId="0" applyFont="1" applyFill="1" applyBorder="1"/>
    <xf numFmtId="49" fontId="80" fillId="0" borderId="0" xfId="259" applyNumberFormat="1" applyFont="1" applyFill="1" applyBorder="1"/>
    <xf numFmtId="3" fontId="80" fillId="0" borderId="0" xfId="259" applyNumberFormat="1" applyFont="1" applyFill="1" applyBorder="1"/>
    <xf numFmtId="0" fontId="80" fillId="0" borderId="0" xfId="0" applyFont="1" applyFill="1"/>
    <xf numFmtId="2" fontId="80" fillId="0" borderId="0" xfId="0" applyNumberFormat="1" applyFont="1" applyFill="1"/>
    <xf numFmtId="0" fontId="80" fillId="0" borderId="0" xfId="0" applyFont="1" applyFill="1" applyAlignment="1">
      <alignment horizontal="right"/>
    </xf>
    <xf numFmtId="165" fontId="68" fillId="0" borderId="18" xfId="173" applyNumberFormat="1" applyFont="1" applyFill="1" applyBorder="1" applyAlignment="1">
      <alignment vertical="center"/>
    </xf>
    <xf numFmtId="165" fontId="65" fillId="0" borderId="0" xfId="0" applyNumberFormat="1" applyFont="1" applyAlignment="1">
      <alignment horizontal="right" wrapText="1"/>
    </xf>
    <xf numFmtId="0" fontId="2" fillId="0" borderId="12" xfId="0" applyFont="1" applyBorder="1" applyAlignment="1">
      <alignment horizontal="left" vertical="center" wrapText="1"/>
    </xf>
    <xf numFmtId="0" fontId="65" fillId="0" borderId="12" xfId="0" applyFont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83" fillId="0" borderId="0" xfId="0" applyFont="1" applyFill="1" applyBorder="1"/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2" xfId="259" applyFont="1" applyBorder="1" applyAlignment="1">
      <alignment horizontal="left" vertical="center"/>
    </xf>
    <xf numFmtId="0" fontId="2" fillId="0" borderId="13" xfId="259" applyFont="1" applyBorder="1" applyAlignment="1">
      <alignment horizontal="left" vertical="center"/>
    </xf>
    <xf numFmtId="0" fontId="2" fillId="0" borderId="12" xfId="265" applyFont="1" applyBorder="1" applyAlignment="1">
      <alignment horizontal="left" vertical="center"/>
    </xf>
    <xf numFmtId="0" fontId="65" fillId="0" borderId="13" xfId="0" applyFont="1" applyBorder="1" applyAlignment="1">
      <alignment vertical="center"/>
    </xf>
    <xf numFmtId="0" fontId="2" fillId="0" borderId="12" xfId="267" applyFont="1" applyBorder="1" applyAlignment="1">
      <alignment horizontal="left" vertical="center"/>
    </xf>
    <xf numFmtId="0" fontId="2" fillId="0" borderId="13" xfId="267" applyFont="1" applyBorder="1" applyAlignment="1">
      <alignment horizontal="left" vertical="center"/>
    </xf>
    <xf numFmtId="0" fontId="2" fillId="0" borderId="12" xfId="269" applyFont="1" applyBorder="1" applyAlignment="1">
      <alignment horizontal="left" vertical="center" wrapText="1"/>
    </xf>
    <xf numFmtId="0" fontId="2" fillId="0" borderId="13" xfId="269" applyFont="1" applyBorder="1" applyAlignment="1">
      <alignment horizontal="left" vertical="center" wrapText="1"/>
    </xf>
    <xf numFmtId="0" fontId="2" fillId="0" borderId="12" xfId="270" applyFont="1" applyBorder="1" applyAlignment="1">
      <alignment horizontal="left" vertical="center" wrapText="1"/>
    </xf>
    <xf numFmtId="0" fontId="2" fillId="0" borderId="12" xfId="275" applyFont="1" applyBorder="1" applyAlignment="1">
      <alignment horizontal="left" vertical="center" wrapText="1"/>
    </xf>
    <xf numFmtId="0" fontId="2" fillId="0" borderId="13" xfId="275" applyFont="1" applyBorder="1" applyAlignment="1">
      <alignment horizontal="left" vertical="center" wrapText="1"/>
    </xf>
    <xf numFmtId="0" fontId="2" fillId="0" borderId="12" xfId="276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0" fontId="2" fillId="0" borderId="13" xfId="327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327" applyFont="1" applyBorder="1" applyAlignment="1">
      <alignment horizontal="left" vertical="center" wrapText="1"/>
    </xf>
    <xf numFmtId="0" fontId="2" fillId="0" borderId="12" xfId="326" applyFont="1" applyBorder="1" applyAlignment="1">
      <alignment horizontal="left" vertical="center" wrapText="1"/>
    </xf>
    <xf numFmtId="0" fontId="65" fillId="0" borderId="0" xfId="0" applyNumberFormat="1" applyFont="1"/>
    <xf numFmtId="0" fontId="2" fillId="0" borderId="13" xfId="326" applyFont="1" applyBorder="1" applyAlignment="1">
      <alignment horizontal="left" vertical="center" wrapText="1"/>
    </xf>
    <xf numFmtId="0" fontId="2" fillId="0" borderId="12" xfId="257" applyFont="1" applyBorder="1" applyAlignment="1">
      <alignment horizontal="left" vertical="center" wrapText="1"/>
    </xf>
    <xf numFmtId="0" fontId="2" fillId="0" borderId="13" xfId="257" applyFont="1" applyBorder="1" applyAlignment="1">
      <alignment horizontal="left" vertical="center" wrapText="1"/>
    </xf>
    <xf numFmtId="0" fontId="2" fillId="0" borderId="12" xfId="324" applyFont="1" applyBorder="1" applyAlignment="1">
      <alignment horizontal="left" vertical="center" wrapText="1"/>
    </xf>
    <xf numFmtId="0" fontId="2" fillId="0" borderId="13" xfId="324" applyFont="1" applyBorder="1" applyAlignment="1">
      <alignment horizontal="left" vertical="center" wrapText="1"/>
    </xf>
    <xf numFmtId="0" fontId="2" fillId="0" borderId="12" xfId="323" applyFont="1" applyBorder="1" applyAlignment="1">
      <alignment horizontal="left" vertical="center" wrapText="1"/>
    </xf>
    <xf numFmtId="0" fontId="2" fillId="0" borderId="13" xfId="323" applyFont="1" applyBorder="1" applyAlignment="1">
      <alignment horizontal="left" vertical="center" wrapText="1"/>
    </xf>
    <xf numFmtId="0" fontId="2" fillId="0" borderId="12" xfId="322" applyFont="1" applyBorder="1" applyAlignment="1">
      <alignment horizontal="left" vertical="center" wrapText="1"/>
    </xf>
    <xf numFmtId="0" fontId="2" fillId="0" borderId="13" xfId="322" applyFont="1" applyBorder="1" applyAlignment="1">
      <alignment horizontal="left" vertical="center" wrapText="1"/>
    </xf>
    <xf numFmtId="0" fontId="2" fillId="0" borderId="12" xfId="321" applyFont="1" applyBorder="1" applyAlignment="1">
      <alignment horizontal="left" vertical="center" wrapText="1"/>
    </xf>
    <xf numFmtId="0" fontId="2" fillId="0" borderId="12" xfId="320" applyFont="1" applyBorder="1" applyAlignment="1">
      <alignment horizontal="left" vertical="center" wrapText="1"/>
    </xf>
    <xf numFmtId="0" fontId="2" fillId="0" borderId="12" xfId="318" applyFont="1" applyBorder="1" applyAlignment="1">
      <alignment horizontal="left" vertical="center" wrapText="1"/>
    </xf>
    <xf numFmtId="0" fontId="2" fillId="0" borderId="12" xfId="319" applyFont="1" applyBorder="1" applyAlignment="1">
      <alignment horizontal="left" vertical="center" wrapText="1"/>
    </xf>
    <xf numFmtId="0" fontId="2" fillId="0" borderId="12" xfId="317" applyFont="1" applyBorder="1" applyAlignment="1">
      <alignment horizontal="left" vertical="center" wrapText="1"/>
    </xf>
    <xf numFmtId="0" fontId="2" fillId="0" borderId="12" xfId="316" applyFont="1" applyBorder="1" applyAlignment="1">
      <alignment horizontal="left" vertical="center" wrapText="1"/>
    </xf>
    <xf numFmtId="0" fontId="2" fillId="0" borderId="12" xfId="315" applyFont="1" applyBorder="1" applyAlignment="1">
      <alignment horizontal="left" vertical="center" wrapText="1"/>
    </xf>
    <xf numFmtId="0" fontId="2" fillId="0" borderId="12" xfId="314" applyFont="1" applyBorder="1" applyAlignment="1">
      <alignment horizontal="left" vertical="center" wrapText="1"/>
    </xf>
    <xf numFmtId="2" fontId="65" fillId="0" borderId="12" xfId="0" applyNumberFormat="1" applyFont="1" applyBorder="1" applyAlignment="1">
      <alignment vertical="center"/>
    </xf>
    <xf numFmtId="0" fontId="2" fillId="0" borderId="12" xfId="312" applyFont="1" applyBorder="1" applyAlignment="1">
      <alignment horizontal="left" vertical="center" wrapText="1"/>
    </xf>
    <xf numFmtId="0" fontId="2" fillId="0" borderId="12" xfId="313" applyFont="1" applyBorder="1" applyAlignment="1">
      <alignment horizontal="left" vertical="center" wrapText="1"/>
    </xf>
    <xf numFmtId="0" fontId="2" fillId="0" borderId="12" xfId="313" applyFont="1" applyBorder="1" applyAlignment="1">
      <alignment horizontal="left" vertical="center"/>
    </xf>
    <xf numFmtId="0" fontId="2" fillId="0" borderId="12" xfId="311" applyFont="1" applyBorder="1" applyAlignment="1">
      <alignment horizontal="left" vertical="center" wrapText="1"/>
    </xf>
    <xf numFmtId="0" fontId="2" fillId="0" borderId="12" xfId="310" applyFont="1" applyBorder="1" applyAlignment="1">
      <alignment horizontal="left" vertical="center" wrapText="1"/>
    </xf>
    <xf numFmtId="0" fontId="2" fillId="0" borderId="12" xfId="308" applyFont="1" applyBorder="1" applyAlignment="1">
      <alignment horizontal="left" vertical="center" wrapText="1"/>
    </xf>
    <xf numFmtId="0" fontId="2" fillId="0" borderId="12" xfId="309" applyFont="1" applyBorder="1" applyAlignment="1">
      <alignment horizontal="left" vertical="center" wrapText="1"/>
    </xf>
    <xf numFmtId="0" fontId="2" fillId="0" borderId="12" xfId="306" applyFont="1" applyBorder="1" applyAlignment="1">
      <alignment horizontal="left" vertical="center"/>
    </xf>
    <xf numFmtId="0" fontId="2" fillId="0" borderId="12" xfId="307" applyFont="1" applyBorder="1" applyAlignment="1">
      <alignment horizontal="left" vertical="center" wrapText="1"/>
    </xf>
    <xf numFmtId="0" fontId="2" fillId="0" borderId="12" xfId="305" applyFont="1" applyBorder="1" applyAlignment="1">
      <alignment horizontal="left" vertical="center"/>
    </xf>
    <xf numFmtId="0" fontId="2" fillId="0" borderId="11" xfId="325" applyFont="1" applyBorder="1" applyAlignment="1">
      <alignment horizontal="left" vertical="center" wrapText="1"/>
    </xf>
    <xf numFmtId="0" fontId="2" fillId="0" borderId="12" xfId="325" applyFont="1" applyBorder="1" applyAlignment="1">
      <alignment horizontal="left" vertical="center" wrapText="1"/>
    </xf>
    <xf numFmtId="0" fontId="2" fillId="0" borderId="13" xfId="325" applyFont="1" applyBorder="1" applyAlignment="1">
      <alignment horizontal="left" vertical="center" wrapText="1"/>
    </xf>
    <xf numFmtId="0" fontId="26" fillId="55" borderId="0" xfId="0" applyFont="1" applyFill="1" applyAlignment="1">
      <alignment vertical="center"/>
    </xf>
    <xf numFmtId="0" fontId="87" fillId="0" borderId="0" xfId="0" applyFont="1"/>
    <xf numFmtId="0" fontId="87" fillId="0" borderId="0" xfId="0" applyFont="1" applyFill="1" applyBorder="1"/>
    <xf numFmtId="0" fontId="87" fillId="0" borderId="0" xfId="0" applyFont="1" applyFill="1" applyBorder="1" applyAlignment="1">
      <alignment vertical="center"/>
    </xf>
    <xf numFmtId="49" fontId="87" fillId="0" borderId="0" xfId="259" applyNumberFormat="1" applyFont="1" applyFill="1" applyBorder="1" applyAlignment="1">
      <alignment vertical="center"/>
    </xf>
    <xf numFmtId="3" fontId="87" fillId="0" borderId="0" xfId="259" applyNumberFormat="1" applyFont="1" applyFill="1" applyBorder="1" applyAlignment="1">
      <alignment vertical="center"/>
    </xf>
    <xf numFmtId="0" fontId="87" fillId="0" borderId="0" xfId="0" applyFont="1" applyFill="1" applyAlignment="1">
      <alignment vertical="center"/>
    </xf>
    <xf numFmtId="41" fontId="87" fillId="0" borderId="0" xfId="173" applyFont="1" applyFill="1" applyAlignment="1">
      <alignment vertical="center"/>
    </xf>
    <xf numFmtId="41" fontId="87" fillId="0" borderId="0" xfId="173" applyFont="1" applyFill="1" applyAlignment="1">
      <alignment horizontal="right" vertical="center"/>
    </xf>
    <xf numFmtId="2" fontId="87" fillId="0" borderId="0" xfId="0" applyNumberFormat="1" applyFont="1" applyFill="1" applyAlignment="1">
      <alignment vertical="center"/>
    </xf>
    <xf numFmtId="0" fontId="88" fillId="0" borderId="0" xfId="0" applyFont="1"/>
    <xf numFmtId="49" fontId="87" fillId="0" borderId="0" xfId="259" applyNumberFormat="1" applyFont="1" applyFill="1" applyBorder="1"/>
    <xf numFmtId="3" fontId="87" fillId="0" borderId="0" xfId="259" applyNumberFormat="1" applyFont="1" applyFill="1" applyBorder="1"/>
    <xf numFmtId="0" fontId="87" fillId="0" borderId="0" xfId="0" applyFont="1" applyFill="1"/>
    <xf numFmtId="41" fontId="87" fillId="0" borderId="0" xfId="173" applyFont="1" applyFill="1"/>
    <xf numFmtId="41" fontId="87" fillId="0" borderId="0" xfId="173" applyFont="1" applyFill="1" applyAlignment="1">
      <alignment horizontal="right"/>
    </xf>
    <xf numFmtId="2" fontId="87" fillId="0" borderId="0" xfId="0" applyNumberFormat="1" applyFont="1" applyFill="1"/>
    <xf numFmtId="0" fontId="88" fillId="0" borderId="0" xfId="0" applyFont="1" applyFill="1" applyBorder="1"/>
    <xf numFmtId="166" fontId="80" fillId="0" borderId="0" xfId="173" applyNumberFormat="1" applyFont="1" applyFill="1" applyBorder="1" applyAlignment="1">
      <alignment vertical="center"/>
    </xf>
    <xf numFmtId="166" fontId="2" fillId="0" borderId="0" xfId="173" applyNumberFormat="1" applyFont="1" applyFill="1" applyBorder="1" applyAlignment="1">
      <alignment vertical="center"/>
    </xf>
    <xf numFmtId="166" fontId="80" fillId="0" borderId="0" xfId="173" applyNumberFormat="1" applyFont="1" applyFill="1" applyBorder="1" applyAlignment="1">
      <alignment horizontal="right" vertical="center"/>
    </xf>
    <xf numFmtId="166" fontId="2" fillId="0" borderId="0" xfId="173" applyNumberFormat="1" applyFont="1" applyFill="1" applyBorder="1" applyAlignment="1">
      <alignment horizontal="right" vertical="center"/>
    </xf>
    <xf numFmtId="166" fontId="82" fillId="0" borderId="15" xfId="173" applyNumberFormat="1" applyFont="1" applyFill="1" applyBorder="1" applyAlignment="1">
      <alignment vertical="center"/>
    </xf>
    <xf numFmtId="166" fontId="65" fillId="0" borderId="0" xfId="173" applyNumberFormat="1" applyFont="1" applyFill="1" applyBorder="1" applyAlignment="1">
      <alignment horizontal="right" vertical="center"/>
    </xf>
    <xf numFmtId="166" fontId="65" fillId="0" borderId="0" xfId="173" applyNumberFormat="1" applyFont="1" applyFill="1" applyBorder="1" applyAlignment="1">
      <alignment horizontal="right" vertical="center" wrapText="1"/>
    </xf>
    <xf numFmtId="166" fontId="68" fillId="0" borderId="15" xfId="173" applyNumberFormat="1" applyFont="1" applyFill="1" applyBorder="1" applyAlignment="1">
      <alignment vertical="center"/>
    </xf>
    <xf numFmtId="41" fontId="66" fillId="0" borderId="0" xfId="173" applyFont="1" applyFill="1" applyAlignment="1">
      <alignment vertical="center"/>
    </xf>
    <xf numFmtId="41" fontId="9" fillId="0" borderId="14" xfId="173" applyFont="1" applyFill="1" applyBorder="1" applyAlignment="1">
      <alignment horizontal="right" vertical="center"/>
    </xf>
    <xf numFmtId="41" fontId="65" fillId="0" borderId="0" xfId="173" applyFont="1" applyFill="1" applyBorder="1" applyAlignment="1">
      <alignment horizontal="right" vertical="center" wrapText="1"/>
    </xf>
    <xf numFmtId="41" fontId="65" fillId="0" borderId="0" xfId="173" applyFont="1" applyBorder="1"/>
    <xf numFmtId="41" fontId="72" fillId="0" borderId="0" xfId="173" applyFont="1" applyFill="1" applyAlignment="1">
      <alignment vertical="center"/>
    </xf>
    <xf numFmtId="41" fontId="68" fillId="0" borderId="15" xfId="173" applyFont="1" applyFill="1" applyBorder="1" applyAlignment="1">
      <alignment horizontal="right" vertical="center"/>
    </xf>
    <xf numFmtId="41" fontId="2" fillId="0" borderId="0" xfId="173" applyFont="1" applyFill="1" applyBorder="1" applyAlignment="1">
      <alignment horizontal="right" vertical="center"/>
    </xf>
    <xf numFmtId="41" fontId="68" fillId="0" borderId="15" xfId="173" applyFont="1" applyFill="1" applyBorder="1" applyAlignment="1">
      <alignment horizontal="right" vertical="center" wrapText="1"/>
    </xf>
    <xf numFmtId="41" fontId="65" fillId="0" borderId="0" xfId="173" applyFont="1" applyFill="1" applyAlignment="1">
      <alignment horizontal="right" vertical="center"/>
    </xf>
    <xf numFmtId="166" fontId="80" fillId="0" borderId="0" xfId="0" applyNumberFormat="1" applyFont="1" applyFill="1" applyAlignment="1">
      <alignment vertical="center"/>
    </xf>
    <xf numFmtId="166" fontId="87" fillId="0" borderId="0" xfId="0" applyNumberFormat="1" applyFont="1" applyFill="1"/>
    <xf numFmtId="166" fontId="80" fillId="0" borderId="0" xfId="0" applyNumberFormat="1" applyFont="1" applyFill="1"/>
    <xf numFmtId="0" fontId="77" fillId="0" borderId="0" xfId="0" applyFont="1" applyFill="1" applyBorder="1" applyAlignment="1">
      <alignment horizontal="center" vertical="center"/>
    </xf>
    <xf numFmtId="0" fontId="77" fillId="0" borderId="10" xfId="0" applyFont="1" applyFill="1" applyBorder="1" applyAlignment="1">
      <alignment horizontal="center" vertical="center"/>
    </xf>
    <xf numFmtId="0" fontId="77" fillId="0" borderId="12" xfId="266" applyFont="1" applyFill="1" applyBorder="1" applyAlignment="1">
      <alignment horizontal="center" vertical="center" wrapText="1"/>
    </xf>
    <xf numFmtId="0" fontId="77" fillId="0" borderId="16" xfId="266" applyFont="1" applyFill="1" applyBorder="1" applyAlignment="1">
      <alignment horizontal="center" vertical="center" wrapText="1"/>
    </xf>
    <xf numFmtId="49" fontId="82" fillId="0" borderId="15" xfId="259" applyNumberFormat="1" applyFont="1" applyFill="1" applyBorder="1" applyAlignment="1">
      <alignment horizontal="center" vertical="center"/>
    </xf>
    <xf numFmtId="49" fontId="82" fillId="0" borderId="20" xfId="259" applyNumberFormat="1" applyFont="1" applyFill="1" applyBorder="1" applyAlignment="1">
      <alignment horizontal="center" vertical="center"/>
    </xf>
    <xf numFmtId="0" fontId="69" fillId="0" borderId="21" xfId="266" applyFont="1" applyFill="1" applyBorder="1" applyAlignment="1">
      <alignment horizontal="center" vertical="center"/>
    </xf>
    <xf numFmtId="0" fontId="69" fillId="0" borderId="17" xfId="266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10" xfId="0" applyFont="1" applyFill="1" applyBorder="1" applyAlignment="1">
      <alignment horizontal="center" vertical="center"/>
    </xf>
    <xf numFmtId="0" fontId="3" fillId="0" borderId="15" xfId="268" applyFont="1" applyFill="1" applyBorder="1" applyAlignment="1">
      <alignment horizontal="center" vertical="center"/>
    </xf>
    <xf numFmtId="0" fontId="3" fillId="0" borderId="20" xfId="268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0" fontId="68" fillId="0" borderId="10" xfId="0" applyFont="1" applyFill="1" applyBorder="1" applyAlignment="1">
      <alignment horizontal="center" vertical="center"/>
    </xf>
    <xf numFmtId="0" fontId="69" fillId="0" borderId="0" xfId="259" applyFont="1" applyFill="1" applyBorder="1" applyAlignment="1">
      <alignment horizontal="center" vertical="center"/>
    </xf>
    <xf numFmtId="0" fontId="69" fillId="0" borderId="10" xfId="259" applyFont="1" applyFill="1" applyBorder="1" applyAlignment="1">
      <alignment horizontal="center" vertical="center"/>
    </xf>
    <xf numFmtId="0" fontId="68" fillId="0" borderId="15" xfId="0" applyFont="1" applyFill="1" applyBorder="1" applyAlignment="1">
      <alignment horizontal="center" vertical="center"/>
    </xf>
    <xf numFmtId="0" fontId="68" fillId="0" borderId="20" xfId="0" applyFont="1" applyFill="1" applyBorder="1" applyAlignment="1">
      <alignment horizontal="center" vertical="center"/>
    </xf>
    <xf numFmtId="0" fontId="69" fillId="0" borderId="0" xfId="271" applyFont="1" applyFill="1" applyBorder="1" applyAlignment="1">
      <alignment horizontal="center" vertical="center"/>
    </xf>
    <xf numFmtId="0" fontId="69" fillId="0" borderId="10" xfId="271" applyFont="1" applyFill="1" applyBorder="1" applyAlignment="1">
      <alignment horizontal="center" vertical="center"/>
    </xf>
  </cellXfs>
  <cellStyles count="328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3" xfId="4" xr:uid="{00000000-0005-0000-0000-000003000000}"/>
    <cellStyle name="20% - Accent1 3 2" xfId="5" xr:uid="{00000000-0005-0000-0000-000004000000}"/>
    <cellStyle name="20% - Accent1 4" xfId="6" xr:uid="{00000000-0005-0000-0000-000005000000}"/>
    <cellStyle name="20% - Accent1 4 2" xfId="7" xr:uid="{00000000-0005-0000-0000-000006000000}"/>
    <cellStyle name="20% - Accent1 5" xfId="8" xr:uid="{00000000-0005-0000-0000-000007000000}"/>
    <cellStyle name="20% - Accent2" xfId="9" builtinId="34" customBuiltin="1"/>
    <cellStyle name="20% - Accent2 2" xfId="10" xr:uid="{00000000-0005-0000-0000-000009000000}"/>
    <cellStyle name="20% - Accent2 2 2" xfId="11" xr:uid="{00000000-0005-0000-0000-00000A000000}"/>
    <cellStyle name="20% - Accent2 3" xfId="12" xr:uid="{00000000-0005-0000-0000-00000B000000}"/>
    <cellStyle name="20% - Accent2 3 2" xfId="13" xr:uid="{00000000-0005-0000-0000-00000C000000}"/>
    <cellStyle name="20% - Accent2 4" xfId="14" xr:uid="{00000000-0005-0000-0000-00000D000000}"/>
    <cellStyle name="20% - Accent2 4 2" xfId="15" xr:uid="{00000000-0005-0000-0000-00000E000000}"/>
    <cellStyle name="20% - Accent2 5" xfId="16" xr:uid="{00000000-0005-0000-0000-00000F000000}"/>
    <cellStyle name="20% - Accent3" xfId="17" builtinId="38" customBuiltin="1"/>
    <cellStyle name="20% - Accent3 2" xfId="18" xr:uid="{00000000-0005-0000-0000-000011000000}"/>
    <cellStyle name="20% - Accent3 2 2" xfId="19" xr:uid="{00000000-0005-0000-0000-000012000000}"/>
    <cellStyle name="20% - Accent3 3" xfId="20" xr:uid="{00000000-0005-0000-0000-000013000000}"/>
    <cellStyle name="20% - Accent3 3 2" xfId="21" xr:uid="{00000000-0005-0000-0000-000014000000}"/>
    <cellStyle name="20% - Accent3 4" xfId="22" xr:uid="{00000000-0005-0000-0000-000015000000}"/>
    <cellStyle name="20% - Accent3 4 2" xfId="23" xr:uid="{00000000-0005-0000-0000-000016000000}"/>
    <cellStyle name="20% - Accent3 5" xfId="24" xr:uid="{00000000-0005-0000-0000-000017000000}"/>
    <cellStyle name="20% - Accent4" xfId="25" builtinId="42" customBuiltin="1"/>
    <cellStyle name="20% - Accent4 2" xfId="26" xr:uid="{00000000-0005-0000-0000-000019000000}"/>
    <cellStyle name="20% - Accent4 2 2" xfId="27" xr:uid="{00000000-0005-0000-0000-00001A000000}"/>
    <cellStyle name="20% - Accent4 3" xfId="28" xr:uid="{00000000-0005-0000-0000-00001B000000}"/>
    <cellStyle name="20% - Accent4 3 2" xfId="29" xr:uid="{00000000-0005-0000-0000-00001C000000}"/>
    <cellStyle name="20% - Accent4 4" xfId="30" xr:uid="{00000000-0005-0000-0000-00001D000000}"/>
    <cellStyle name="20% - Accent4 4 2" xfId="31" xr:uid="{00000000-0005-0000-0000-00001E000000}"/>
    <cellStyle name="20% - Accent4 5" xfId="32" xr:uid="{00000000-0005-0000-0000-00001F000000}"/>
    <cellStyle name="20% - Accent5" xfId="33" builtinId="46" customBuiltin="1"/>
    <cellStyle name="20% - Accent5 2" xfId="34" xr:uid="{00000000-0005-0000-0000-000021000000}"/>
    <cellStyle name="20% - Accent5 2 2" xfId="35" xr:uid="{00000000-0005-0000-0000-000022000000}"/>
    <cellStyle name="20% - Accent5 3" xfId="36" xr:uid="{00000000-0005-0000-0000-000023000000}"/>
    <cellStyle name="20% - Accent5 3 2" xfId="37" xr:uid="{00000000-0005-0000-0000-000024000000}"/>
    <cellStyle name="20% - Accent5 4" xfId="38" xr:uid="{00000000-0005-0000-0000-000025000000}"/>
    <cellStyle name="20% - Accent5 4 2" xfId="39" xr:uid="{00000000-0005-0000-0000-000026000000}"/>
    <cellStyle name="20% - Accent5 5" xfId="40" xr:uid="{00000000-0005-0000-0000-000027000000}"/>
    <cellStyle name="20% - Accent6" xfId="41" builtinId="50" customBuiltin="1"/>
    <cellStyle name="20% - Accent6 2" xfId="42" xr:uid="{00000000-0005-0000-0000-000029000000}"/>
    <cellStyle name="20% - Accent6 2 2" xfId="43" xr:uid="{00000000-0005-0000-0000-00002A000000}"/>
    <cellStyle name="20% - Accent6 3" xfId="44" xr:uid="{00000000-0005-0000-0000-00002B000000}"/>
    <cellStyle name="20% - Accent6 3 2" xfId="45" xr:uid="{00000000-0005-0000-0000-00002C000000}"/>
    <cellStyle name="20% - Accent6 4" xfId="46" xr:uid="{00000000-0005-0000-0000-00002D000000}"/>
    <cellStyle name="20% - Accent6 4 2" xfId="47" xr:uid="{00000000-0005-0000-0000-00002E000000}"/>
    <cellStyle name="20% - Accent6 5" xfId="48" xr:uid="{00000000-0005-0000-0000-00002F000000}"/>
    <cellStyle name="40% - Accent1" xfId="49" builtinId="31" customBuiltin="1"/>
    <cellStyle name="40% - Accent1 2" xfId="50" xr:uid="{00000000-0005-0000-0000-000031000000}"/>
    <cellStyle name="40% - Accent1 2 2" xfId="51" xr:uid="{00000000-0005-0000-0000-000032000000}"/>
    <cellStyle name="40% - Accent1 3" xfId="52" xr:uid="{00000000-0005-0000-0000-000033000000}"/>
    <cellStyle name="40% - Accent1 3 2" xfId="53" xr:uid="{00000000-0005-0000-0000-000034000000}"/>
    <cellStyle name="40% - Accent1 4" xfId="54" xr:uid="{00000000-0005-0000-0000-000035000000}"/>
    <cellStyle name="40% - Accent1 4 2" xfId="55" xr:uid="{00000000-0005-0000-0000-000036000000}"/>
    <cellStyle name="40% - Accent1 5" xfId="56" xr:uid="{00000000-0005-0000-0000-000037000000}"/>
    <cellStyle name="40% - Accent2" xfId="57" builtinId="35" customBuiltin="1"/>
    <cellStyle name="40% - Accent2 2" xfId="58" xr:uid="{00000000-0005-0000-0000-000039000000}"/>
    <cellStyle name="40% - Accent2 2 2" xfId="59" xr:uid="{00000000-0005-0000-0000-00003A000000}"/>
    <cellStyle name="40% - Accent2 3" xfId="60" xr:uid="{00000000-0005-0000-0000-00003B000000}"/>
    <cellStyle name="40% - Accent2 3 2" xfId="61" xr:uid="{00000000-0005-0000-0000-00003C000000}"/>
    <cellStyle name="40% - Accent2 4" xfId="62" xr:uid="{00000000-0005-0000-0000-00003D000000}"/>
    <cellStyle name="40% - Accent2 4 2" xfId="63" xr:uid="{00000000-0005-0000-0000-00003E000000}"/>
    <cellStyle name="40% - Accent2 5" xfId="64" xr:uid="{00000000-0005-0000-0000-00003F000000}"/>
    <cellStyle name="40% - Accent3" xfId="65" builtinId="39" customBuiltin="1"/>
    <cellStyle name="40% - Accent3 2" xfId="66" xr:uid="{00000000-0005-0000-0000-000041000000}"/>
    <cellStyle name="40% - Accent3 2 2" xfId="67" xr:uid="{00000000-0005-0000-0000-000042000000}"/>
    <cellStyle name="40% - Accent3 3" xfId="68" xr:uid="{00000000-0005-0000-0000-000043000000}"/>
    <cellStyle name="40% - Accent3 3 2" xfId="69" xr:uid="{00000000-0005-0000-0000-000044000000}"/>
    <cellStyle name="40% - Accent3 4" xfId="70" xr:uid="{00000000-0005-0000-0000-000045000000}"/>
    <cellStyle name="40% - Accent3 4 2" xfId="71" xr:uid="{00000000-0005-0000-0000-000046000000}"/>
    <cellStyle name="40% - Accent3 5" xfId="72" xr:uid="{00000000-0005-0000-0000-000047000000}"/>
    <cellStyle name="40% - Accent4" xfId="73" builtinId="43" customBuiltin="1"/>
    <cellStyle name="40% - Accent4 2" xfId="74" xr:uid="{00000000-0005-0000-0000-000049000000}"/>
    <cellStyle name="40% - Accent4 2 2" xfId="75" xr:uid="{00000000-0005-0000-0000-00004A000000}"/>
    <cellStyle name="40% - Accent4 3" xfId="76" xr:uid="{00000000-0005-0000-0000-00004B000000}"/>
    <cellStyle name="40% - Accent4 3 2" xfId="77" xr:uid="{00000000-0005-0000-0000-00004C000000}"/>
    <cellStyle name="40% - Accent4 4" xfId="78" xr:uid="{00000000-0005-0000-0000-00004D000000}"/>
    <cellStyle name="40% - Accent4 4 2" xfId="79" xr:uid="{00000000-0005-0000-0000-00004E000000}"/>
    <cellStyle name="40% - Accent4 5" xfId="80" xr:uid="{00000000-0005-0000-0000-00004F000000}"/>
    <cellStyle name="40% - Accent5" xfId="81" builtinId="47" customBuiltin="1"/>
    <cellStyle name="40% - Accent5 2" xfId="82" xr:uid="{00000000-0005-0000-0000-000051000000}"/>
    <cellStyle name="40% - Accent5 2 2" xfId="83" xr:uid="{00000000-0005-0000-0000-000052000000}"/>
    <cellStyle name="40% - Accent5 3" xfId="84" xr:uid="{00000000-0005-0000-0000-000053000000}"/>
    <cellStyle name="40% - Accent5 3 2" xfId="85" xr:uid="{00000000-0005-0000-0000-000054000000}"/>
    <cellStyle name="40% - Accent5 4" xfId="86" xr:uid="{00000000-0005-0000-0000-000055000000}"/>
    <cellStyle name="40% - Accent5 4 2" xfId="87" xr:uid="{00000000-0005-0000-0000-000056000000}"/>
    <cellStyle name="40% - Accent5 5" xfId="88" xr:uid="{00000000-0005-0000-0000-000057000000}"/>
    <cellStyle name="40% - Accent6" xfId="89" builtinId="51" customBuiltin="1"/>
    <cellStyle name="40% - Accent6 2" xfId="90" xr:uid="{00000000-0005-0000-0000-000059000000}"/>
    <cellStyle name="40% - Accent6 2 2" xfId="91" xr:uid="{00000000-0005-0000-0000-00005A000000}"/>
    <cellStyle name="40% - Accent6 3" xfId="92" xr:uid="{00000000-0005-0000-0000-00005B000000}"/>
    <cellStyle name="40% - Accent6 3 2" xfId="93" xr:uid="{00000000-0005-0000-0000-00005C000000}"/>
    <cellStyle name="40% - Accent6 4" xfId="94" xr:uid="{00000000-0005-0000-0000-00005D000000}"/>
    <cellStyle name="40% - Accent6 4 2" xfId="95" xr:uid="{00000000-0005-0000-0000-00005E000000}"/>
    <cellStyle name="40% - Accent6 5" xfId="96" xr:uid="{00000000-0005-0000-0000-00005F000000}"/>
    <cellStyle name="60% - Accent1" xfId="97" builtinId="32" customBuiltin="1"/>
    <cellStyle name="60% - Accent1 2" xfId="98" xr:uid="{00000000-0005-0000-0000-000061000000}"/>
    <cellStyle name="60% - Accent1 3" xfId="99" xr:uid="{00000000-0005-0000-0000-000062000000}"/>
    <cellStyle name="60% - Accent1 4" xfId="100" xr:uid="{00000000-0005-0000-0000-000063000000}"/>
    <cellStyle name="60% - Accent1 5" xfId="101" xr:uid="{00000000-0005-0000-0000-000064000000}"/>
    <cellStyle name="60% - Accent2" xfId="102" builtinId="36" customBuiltin="1"/>
    <cellStyle name="60% - Accent2 2" xfId="103" xr:uid="{00000000-0005-0000-0000-000066000000}"/>
    <cellStyle name="60% - Accent2 3" xfId="104" xr:uid="{00000000-0005-0000-0000-000067000000}"/>
    <cellStyle name="60% - Accent2 4" xfId="105" xr:uid="{00000000-0005-0000-0000-000068000000}"/>
    <cellStyle name="60% - Accent2 5" xfId="106" xr:uid="{00000000-0005-0000-0000-000069000000}"/>
    <cellStyle name="60% - Accent3" xfId="107" builtinId="40" customBuiltin="1"/>
    <cellStyle name="60% - Accent3 2" xfId="108" xr:uid="{00000000-0005-0000-0000-00006B000000}"/>
    <cellStyle name="60% - Accent3 3" xfId="109" xr:uid="{00000000-0005-0000-0000-00006C000000}"/>
    <cellStyle name="60% - Accent3 4" xfId="110" xr:uid="{00000000-0005-0000-0000-00006D000000}"/>
    <cellStyle name="60% - Accent3 5" xfId="111" xr:uid="{00000000-0005-0000-0000-00006E000000}"/>
    <cellStyle name="60% - Accent4" xfId="112" builtinId="44" customBuiltin="1"/>
    <cellStyle name="60% - Accent4 2" xfId="113" xr:uid="{00000000-0005-0000-0000-000070000000}"/>
    <cellStyle name="60% - Accent4 3" xfId="114" xr:uid="{00000000-0005-0000-0000-000071000000}"/>
    <cellStyle name="60% - Accent4 4" xfId="115" xr:uid="{00000000-0005-0000-0000-000072000000}"/>
    <cellStyle name="60% - Accent4 5" xfId="116" xr:uid="{00000000-0005-0000-0000-000073000000}"/>
    <cellStyle name="60% - Accent5" xfId="117" builtinId="48" customBuiltin="1"/>
    <cellStyle name="60% - Accent5 2" xfId="118" xr:uid="{00000000-0005-0000-0000-000075000000}"/>
    <cellStyle name="60% - Accent5 3" xfId="119" xr:uid="{00000000-0005-0000-0000-000076000000}"/>
    <cellStyle name="60% - Accent5 4" xfId="120" xr:uid="{00000000-0005-0000-0000-000077000000}"/>
    <cellStyle name="60% - Accent5 5" xfId="121" xr:uid="{00000000-0005-0000-0000-000078000000}"/>
    <cellStyle name="60% - Accent6" xfId="122" builtinId="52" customBuiltin="1"/>
    <cellStyle name="60% - Accent6 2" xfId="123" xr:uid="{00000000-0005-0000-0000-00007A000000}"/>
    <cellStyle name="60% - Accent6 3" xfId="124" xr:uid="{00000000-0005-0000-0000-00007B000000}"/>
    <cellStyle name="60% - Accent6 4" xfId="125" xr:uid="{00000000-0005-0000-0000-00007C000000}"/>
    <cellStyle name="60% - Accent6 5" xfId="126" xr:uid="{00000000-0005-0000-0000-00007D000000}"/>
    <cellStyle name="Accent1" xfId="127" builtinId="29" customBuiltin="1"/>
    <cellStyle name="Accent1 2" xfId="128" xr:uid="{00000000-0005-0000-0000-00007F000000}"/>
    <cellStyle name="Accent1 3" xfId="129" xr:uid="{00000000-0005-0000-0000-000080000000}"/>
    <cellStyle name="Accent1 4" xfId="130" xr:uid="{00000000-0005-0000-0000-000081000000}"/>
    <cellStyle name="Accent1 5" xfId="131" xr:uid="{00000000-0005-0000-0000-000082000000}"/>
    <cellStyle name="Accent2" xfId="132" builtinId="33" customBuiltin="1"/>
    <cellStyle name="Accent2 2" xfId="133" xr:uid="{00000000-0005-0000-0000-000084000000}"/>
    <cellStyle name="Accent2 3" xfId="134" xr:uid="{00000000-0005-0000-0000-000085000000}"/>
    <cellStyle name="Accent2 4" xfId="135" xr:uid="{00000000-0005-0000-0000-000086000000}"/>
    <cellStyle name="Accent2 5" xfId="136" xr:uid="{00000000-0005-0000-0000-000087000000}"/>
    <cellStyle name="Accent3" xfId="137" builtinId="37" customBuiltin="1"/>
    <cellStyle name="Accent3 2" xfId="138" xr:uid="{00000000-0005-0000-0000-000089000000}"/>
    <cellStyle name="Accent3 3" xfId="139" xr:uid="{00000000-0005-0000-0000-00008A000000}"/>
    <cellStyle name="Accent3 4" xfId="140" xr:uid="{00000000-0005-0000-0000-00008B000000}"/>
    <cellStyle name="Accent3 5" xfId="141" xr:uid="{00000000-0005-0000-0000-00008C000000}"/>
    <cellStyle name="Accent4" xfId="142" builtinId="41" customBuiltin="1"/>
    <cellStyle name="Accent4 2" xfId="143" xr:uid="{00000000-0005-0000-0000-00008E000000}"/>
    <cellStyle name="Accent4 3" xfId="144" xr:uid="{00000000-0005-0000-0000-00008F000000}"/>
    <cellStyle name="Accent4 4" xfId="145" xr:uid="{00000000-0005-0000-0000-000090000000}"/>
    <cellStyle name="Accent4 5" xfId="146" xr:uid="{00000000-0005-0000-0000-000091000000}"/>
    <cellStyle name="Accent5" xfId="147" builtinId="45" customBuiltin="1"/>
    <cellStyle name="Accent5 2" xfId="148" xr:uid="{00000000-0005-0000-0000-000093000000}"/>
    <cellStyle name="Accent5 3" xfId="149" xr:uid="{00000000-0005-0000-0000-000094000000}"/>
    <cellStyle name="Accent5 4" xfId="150" xr:uid="{00000000-0005-0000-0000-000095000000}"/>
    <cellStyle name="Accent5 5" xfId="151" xr:uid="{00000000-0005-0000-0000-000096000000}"/>
    <cellStyle name="Accent6" xfId="152" builtinId="49" customBuiltin="1"/>
    <cellStyle name="Accent6 2" xfId="153" xr:uid="{00000000-0005-0000-0000-000098000000}"/>
    <cellStyle name="Accent6 3" xfId="154" xr:uid="{00000000-0005-0000-0000-000099000000}"/>
    <cellStyle name="Accent6 4" xfId="155" xr:uid="{00000000-0005-0000-0000-00009A000000}"/>
    <cellStyle name="Accent6 5" xfId="156" xr:uid="{00000000-0005-0000-0000-00009B000000}"/>
    <cellStyle name="Bad" xfId="157" builtinId="27" customBuiltin="1"/>
    <cellStyle name="Bad 2" xfId="158" xr:uid="{00000000-0005-0000-0000-00009D000000}"/>
    <cellStyle name="Bad 3" xfId="159" xr:uid="{00000000-0005-0000-0000-00009E000000}"/>
    <cellStyle name="Bad 4" xfId="160" xr:uid="{00000000-0005-0000-0000-00009F000000}"/>
    <cellStyle name="Bad 5" xfId="161" xr:uid="{00000000-0005-0000-0000-0000A0000000}"/>
    <cellStyle name="Calculation" xfId="162" builtinId="22" customBuiltin="1"/>
    <cellStyle name="Calculation 2" xfId="163" xr:uid="{00000000-0005-0000-0000-0000A2000000}"/>
    <cellStyle name="Calculation 3" xfId="164" xr:uid="{00000000-0005-0000-0000-0000A3000000}"/>
    <cellStyle name="Calculation 4" xfId="165" xr:uid="{00000000-0005-0000-0000-0000A4000000}"/>
    <cellStyle name="Calculation 5" xfId="166" xr:uid="{00000000-0005-0000-0000-0000A5000000}"/>
    <cellStyle name="Check Cell" xfId="167" builtinId="23" customBuiltin="1"/>
    <cellStyle name="Check Cell 2" xfId="168" xr:uid="{00000000-0005-0000-0000-0000A7000000}"/>
    <cellStyle name="Check Cell 3" xfId="169" xr:uid="{00000000-0005-0000-0000-0000A8000000}"/>
    <cellStyle name="Check Cell 4" xfId="170" xr:uid="{00000000-0005-0000-0000-0000A9000000}"/>
    <cellStyle name="Check Cell 5" xfId="171" xr:uid="{00000000-0005-0000-0000-0000AA000000}"/>
    <cellStyle name="Comma" xfId="172" builtinId="3"/>
    <cellStyle name="Comma [0]" xfId="173" builtinId="6"/>
    <cellStyle name="Comma [0] 2" xfId="174" xr:uid="{00000000-0005-0000-0000-0000AD000000}"/>
    <cellStyle name="Comma [0] 3" xfId="175" xr:uid="{00000000-0005-0000-0000-0000AE000000}"/>
    <cellStyle name="Comma [0] 3 2" xfId="176" xr:uid="{00000000-0005-0000-0000-0000AF000000}"/>
    <cellStyle name="Comma [0] 3 3" xfId="177" xr:uid="{00000000-0005-0000-0000-0000B0000000}"/>
    <cellStyle name="Comma [0] 3 4" xfId="178" xr:uid="{00000000-0005-0000-0000-0000B1000000}"/>
    <cellStyle name="Comma [0] 4" xfId="179" xr:uid="{00000000-0005-0000-0000-0000B2000000}"/>
    <cellStyle name="Comma [0] 4 2" xfId="180" xr:uid="{00000000-0005-0000-0000-0000B3000000}"/>
    <cellStyle name="Comma [0] 4 3" xfId="181" xr:uid="{00000000-0005-0000-0000-0000B4000000}"/>
    <cellStyle name="Comma [0] 4 4" xfId="182" xr:uid="{00000000-0005-0000-0000-0000B5000000}"/>
    <cellStyle name="Comma [0] 5" xfId="183" xr:uid="{00000000-0005-0000-0000-0000B6000000}"/>
    <cellStyle name="Comma [0] 6" xfId="184" xr:uid="{00000000-0005-0000-0000-0000B7000000}"/>
    <cellStyle name="Comma [0] 7" xfId="185" xr:uid="{00000000-0005-0000-0000-0000B8000000}"/>
    <cellStyle name="Comma 10" xfId="186" xr:uid="{00000000-0005-0000-0000-0000B9000000}"/>
    <cellStyle name="Comma 11" xfId="187" xr:uid="{00000000-0005-0000-0000-0000BA000000}"/>
    <cellStyle name="Comma 11 2" xfId="188" xr:uid="{00000000-0005-0000-0000-0000BB000000}"/>
    <cellStyle name="Comma 11 3" xfId="189" xr:uid="{00000000-0005-0000-0000-0000BC000000}"/>
    <cellStyle name="Comma 11 4" xfId="190" xr:uid="{00000000-0005-0000-0000-0000BD000000}"/>
    <cellStyle name="Comma 12" xfId="191" xr:uid="{00000000-0005-0000-0000-0000BE000000}"/>
    <cellStyle name="Comma 12 2" xfId="192" xr:uid="{00000000-0005-0000-0000-0000BF000000}"/>
    <cellStyle name="Comma 12 3" xfId="193" xr:uid="{00000000-0005-0000-0000-0000C0000000}"/>
    <cellStyle name="Comma 12 4" xfId="194" xr:uid="{00000000-0005-0000-0000-0000C1000000}"/>
    <cellStyle name="Comma 13" xfId="195" xr:uid="{00000000-0005-0000-0000-0000C2000000}"/>
    <cellStyle name="Comma 14" xfId="196" xr:uid="{00000000-0005-0000-0000-0000C3000000}"/>
    <cellStyle name="Comma 15" xfId="197" xr:uid="{00000000-0005-0000-0000-0000C4000000}"/>
    <cellStyle name="Comma 2" xfId="198" xr:uid="{00000000-0005-0000-0000-0000C5000000}"/>
    <cellStyle name="Comma 2 3" xfId="199" xr:uid="{00000000-0005-0000-0000-0000C6000000}"/>
    <cellStyle name="Comma 3" xfId="200" xr:uid="{00000000-0005-0000-0000-0000C7000000}"/>
    <cellStyle name="Comma 3 3" xfId="201" xr:uid="{00000000-0005-0000-0000-0000C8000000}"/>
    <cellStyle name="Comma 4" xfId="202" xr:uid="{00000000-0005-0000-0000-0000C9000000}"/>
    <cellStyle name="Comma 4 3" xfId="203" xr:uid="{00000000-0005-0000-0000-0000CA000000}"/>
    <cellStyle name="Comma 5" xfId="204" xr:uid="{00000000-0005-0000-0000-0000CB000000}"/>
    <cellStyle name="Comma 6" xfId="205" xr:uid="{00000000-0005-0000-0000-0000CC000000}"/>
    <cellStyle name="Comma 7" xfId="206" xr:uid="{00000000-0005-0000-0000-0000CD000000}"/>
    <cellStyle name="Comma 7 2" xfId="207" xr:uid="{00000000-0005-0000-0000-0000CE000000}"/>
    <cellStyle name="Comma 7 3" xfId="208" xr:uid="{00000000-0005-0000-0000-0000CF000000}"/>
    <cellStyle name="Comma 7 4" xfId="209" xr:uid="{00000000-0005-0000-0000-0000D0000000}"/>
    <cellStyle name="Comma 8" xfId="210" xr:uid="{00000000-0005-0000-0000-0000D1000000}"/>
    <cellStyle name="Comma 9" xfId="211" xr:uid="{00000000-0005-0000-0000-0000D2000000}"/>
    <cellStyle name="Explanatory Text" xfId="212" builtinId="53" customBuiltin="1"/>
    <cellStyle name="Explanatory Text 2" xfId="213" xr:uid="{00000000-0005-0000-0000-0000D4000000}"/>
    <cellStyle name="Explanatory Text 3" xfId="214" xr:uid="{00000000-0005-0000-0000-0000D5000000}"/>
    <cellStyle name="Explanatory Text 4" xfId="215" xr:uid="{00000000-0005-0000-0000-0000D6000000}"/>
    <cellStyle name="Explanatory Text 5" xfId="216" xr:uid="{00000000-0005-0000-0000-0000D7000000}"/>
    <cellStyle name="Good" xfId="217" builtinId="26" customBuiltin="1"/>
    <cellStyle name="Good 2" xfId="218" xr:uid="{00000000-0005-0000-0000-0000D9000000}"/>
    <cellStyle name="Good 3" xfId="219" xr:uid="{00000000-0005-0000-0000-0000DA000000}"/>
    <cellStyle name="Good 4" xfId="220" xr:uid="{00000000-0005-0000-0000-0000DB000000}"/>
    <cellStyle name="Good 5" xfId="221" xr:uid="{00000000-0005-0000-0000-0000DC000000}"/>
    <cellStyle name="Heading 1" xfId="222" builtinId="16" customBuiltin="1"/>
    <cellStyle name="Heading 1 2" xfId="223" xr:uid="{00000000-0005-0000-0000-0000DE000000}"/>
    <cellStyle name="Heading 1 3" xfId="224" xr:uid="{00000000-0005-0000-0000-0000DF000000}"/>
    <cellStyle name="Heading 1 4" xfId="225" xr:uid="{00000000-0005-0000-0000-0000E0000000}"/>
    <cellStyle name="Heading 1 5" xfId="226" xr:uid="{00000000-0005-0000-0000-0000E1000000}"/>
    <cellStyle name="Heading 2" xfId="227" builtinId="17" customBuiltin="1"/>
    <cellStyle name="Heading 2 2" xfId="228" xr:uid="{00000000-0005-0000-0000-0000E3000000}"/>
    <cellStyle name="Heading 2 3" xfId="229" xr:uid="{00000000-0005-0000-0000-0000E4000000}"/>
    <cellStyle name="Heading 2 4" xfId="230" xr:uid="{00000000-0005-0000-0000-0000E5000000}"/>
    <cellStyle name="Heading 2 5" xfId="231" xr:uid="{00000000-0005-0000-0000-0000E6000000}"/>
    <cellStyle name="Heading 3" xfId="232" builtinId="18" customBuiltin="1"/>
    <cellStyle name="Heading 3 2" xfId="233" xr:uid="{00000000-0005-0000-0000-0000E8000000}"/>
    <cellStyle name="Heading 3 3" xfId="234" xr:uid="{00000000-0005-0000-0000-0000E9000000}"/>
    <cellStyle name="Heading 3 4" xfId="235" xr:uid="{00000000-0005-0000-0000-0000EA000000}"/>
    <cellStyle name="Heading 3 5" xfId="236" xr:uid="{00000000-0005-0000-0000-0000EB000000}"/>
    <cellStyle name="Heading 4" xfId="237" builtinId="19" customBuiltin="1"/>
    <cellStyle name="Heading 4 2" xfId="238" xr:uid="{00000000-0005-0000-0000-0000ED000000}"/>
    <cellStyle name="Heading 4 3" xfId="239" xr:uid="{00000000-0005-0000-0000-0000EE000000}"/>
    <cellStyle name="Heading 4 4" xfId="240" xr:uid="{00000000-0005-0000-0000-0000EF000000}"/>
    <cellStyle name="Heading 4 5" xfId="241" xr:uid="{00000000-0005-0000-0000-0000F0000000}"/>
    <cellStyle name="Input" xfId="242" builtinId="20" customBuiltin="1"/>
    <cellStyle name="Input 2" xfId="243" xr:uid="{00000000-0005-0000-0000-0000F2000000}"/>
    <cellStyle name="Input 3" xfId="244" xr:uid="{00000000-0005-0000-0000-0000F3000000}"/>
    <cellStyle name="Input 4" xfId="245" xr:uid="{00000000-0005-0000-0000-0000F4000000}"/>
    <cellStyle name="Input 5" xfId="246" xr:uid="{00000000-0005-0000-0000-0000F5000000}"/>
    <cellStyle name="Linked Cell" xfId="247" builtinId="24" customBuiltin="1"/>
    <cellStyle name="Linked Cell 2" xfId="248" xr:uid="{00000000-0005-0000-0000-0000F7000000}"/>
    <cellStyle name="Linked Cell 3" xfId="249" xr:uid="{00000000-0005-0000-0000-0000F8000000}"/>
    <cellStyle name="Linked Cell 4" xfId="250" xr:uid="{00000000-0005-0000-0000-0000F9000000}"/>
    <cellStyle name="Linked Cell 5" xfId="251" xr:uid="{00000000-0005-0000-0000-0000FA000000}"/>
    <cellStyle name="Neutral" xfId="252" builtinId="28" customBuiltin="1"/>
    <cellStyle name="Neutral 2" xfId="253" xr:uid="{00000000-0005-0000-0000-0000FC000000}"/>
    <cellStyle name="Neutral 3" xfId="254" xr:uid="{00000000-0005-0000-0000-0000FD000000}"/>
    <cellStyle name="Neutral 4" xfId="255" xr:uid="{00000000-0005-0000-0000-0000FE000000}"/>
    <cellStyle name="Neutral 5" xfId="256" xr:uid="{00000000-0005-0000-0000-0000FF000000}"/>
    <cellStyle name="Normal" xfId="0" builtinId="0"/>
    <cellStyle name="Normal 10" xfId="327" xr:uid="{00000000-0005-0000-0000-000001010000}"/>
    <cellStyle name="Normal 11" xfId="326" xr:uid="{00000000-0005-0000-0000-000002010000}"/>
    <cellStyle name="Normal 12" xfId="257" xr:uid="{00000000-0005-0000-0000-000003010000}"/>
    <cellStyle name="Normal 12 2" xfId="258" xr:uid="{00000000-0005-0000-0000-000004010000}"/>
    <cellStyle name="Normal 13" xfId="325" xr:uid="{00000000-0005-0000-0000-000005010000}"/>
    <cellStyle name="Normal 14" xfId="324" xr:uid="{00000000-0005-0000-0000-000006010000}"/>
    <cellStyle name="Normal 15" xfId="323" xr:uid="{00000000-0005-0000-0000-000007010000}"/>
    <cellStyle name="Normal 16" xfId="322" xr:uid="{00000000-0005-0000-0000-000008010000}"/>
    <cellStyle name="Normal 17" xfId="321" xr:uid="{00000000-0005-0000-0000-000009010000}"/>
    <cellStyle name="Normal 18" xfId="320" xr:uid="{00000000-0005-0000-0000-00000A010000}"/>
    <cellStyle name="Normal 19" xfId="319" xr:uid="{00000000-0005-0000-0000-00000B010000}"/>
    <cellStyle name="Normal 2" xfId="259" xr:uid="{00000000-0005-0000-0000-00000C010000}"/>
    <cellStyle name="Normal 2 2" xfId="260" xr:uid="{00000000-0005-0000-0000-00000D010000}"/>
    <cellStyle name="Normal 2 3" xfId="261" xr:uid="{00000000-0005-0000-0000-00000E010000}"/>
    <cellStyle name="Normal 2 4" xfId="262" xr:uid="{00000000-0005-0000-0000-00000F010000}"/>
    <cellStyle name="Normal 2 5" xfId="263" xr:uid="{00000000-0005-0000-0000-000010010000}"/>
    <cellStyle name="Normal 2 6" xfId="264" xr:uid="{00000000-0005-0000-0000-000011010000}"/>
    <cellStyle name="Normal 20" xfId="318" xr:uid="{00000000-0005-0000-0000-000012010000}"/>
    <cellStyle name="Normal 22" xfId="317" xr:uid="{00000000-0005-0000-0000-000013010000}"/>
    <cellStyle name="Normal 23" xfId="316" xr:uid="{00000000-0005-0000-0000-000014010000}"/>
    <cellStyle name="Normal 24" xfId="315" xr:uid="{00000000-0005-0000-0000-000015010000}"/>
    <cellStyle name="Normal 25" xfId="314" xr:uid="{00000000-0005-0000-0000-000016010000}"/>
    <cellStyle name="Normal 26" xfId="313" xr:uid="{00000000-0005-0000-0000-000017010000}"/>
    <cellStyle name="Normal 27" xfId="312" xr:uid="{00000000-0005-0000-0000-000018010000}"/>
    <cellStyle name="Normal 28" xfId="311" xr:uid="{00000000-0005-0000-0000-000019010000}"/>
    <cellStyle name="Normal 29" xfId="310" xr:uid="{00000000-0005-0000-0000-00001A010000}"/>
    <cellStyle name="Normal 3" xfId="265" xr:uid="{00000000-0005-0000-0000-00001B010000}"/>
    <cellStyle name="Normal 30" xfId="308" xr:uid="{00000000-0005-0000-0000-00001C010000}"/>
    <cellStyle name="Normal 31" xfId="309" xr:uid="{00000000-0005-0000-0000-00001D010000}"/>
    <cellStyle name="Normal 33" xfId="307" xr:uid="{00000000-0005-0000-0000-00001E010000}"/>
    <cellStyle name="Normal 36" xfId="306" xr:uid="{00000000-0005-0000-0000-00001F010000}"/>
    <cellStyle name="Normal 37" xfId="305" xr:uid="{00000000-0005-0000-0000-000020010000}"/>
    <cellStyle name="Normal 4" xfId="266" xr:uid="{00000000-0005-0000-0000-000021010000}"/>
    <cellStyle name="Normal 4 3" xfId="267" xr:uid="{00000000-0005-0000-0000-000022010000}"/>
    <cellStyle name="Normal 4 8" xfId="268" xr:uid="{00000000-0005-0000-0000-000023010000}"/>
    <cellStyle name="Normal 5" xfId="269" xr:uid="{00000000-0005-0000-0000-000024010000}"/>
    <cellStyle name="Normal 6" xfId="270" xr:uid="{00000000-0005-0000-0000-000025010000}"/>
    <cellStyle name="Normal 7" xfId="271" xr:uid="{00000000-0005-0000-0000-000026010000}"/>
    <cellStyle name="Normal 7 2" xfId="272" xr:uid="{00000000-0005-0000-0000-000027010000}"/>
    <cellStyle name="Normal 7 3" xfId="273" xr:uid="{00000000-0005-0000-0000-000028010000}"/>
    <cellStyle name="Normal 7 4" xfId="274" xr:uid="{00000000-0005-0000-0000-000029010000}"/>
    <cellStyle name="Normal 8" xfId="275" xr:uid="{00000000-0005-0000-0000-00002A010000}"/>
    <cellStyle name="Normal 9" xfId="276" xr:uid="{00000000-0005-0000-0000-00002B010000}"/>
    <cellStyle name="Note" xfId="277" builtinId="10" customBuiltin="1"/>
    <cellStyle name="Note 2" xfId="278" xr:uid="{00000000-0005-0000-0000-00002D010000}"/>
    <cellStyle name="Note 2 2" xfId="279" xr:uid="{00000000-0005-0000-0000-00002E010000}"/>
    <cellStyle name="Note 3" xfId="280" xr:uid="{00000000-0005-0000-0000-00002F010000}"/>
    <cellStyle name="Note 3 2" xfId="281" xr:uid="{00000000-0005-0000-0000-000030010000}"/>
    <cellStyle name="Note 4" xfId="282" xr:uid="{00000000-0005-0000-0000-000031010000}"/>
    <cellStyle name="Note 4 2" xfId="283" xr:uid="{00000000-0005-0000-0000-000032010000}"/>
    <cellStyle name="Note 5" xfId="284" xr:uid="{00000000-0005-0000-0000-000033010000}"/>
    <cellStyle name="Output" xfId="285" builtinId="21" customBuiltin="1"/>
    <cellStyle name="Output 2" xfId="286" xr:uid="{00000000-0005-0000-0000-000035010000}"/>
    <cellStyle name="Output 3" xfId="287" xr:uid="{00000000-0005-0000-0000-000036010000}"/>
    <cellStyle name="Output 4" xfId="288" xr:uid="{00000000-0005-0000-0000-000037010000}"/>
    <cellStyle name="Output 5" xfId="289" xr:uid="{00000000-0005-0000-0000-000038010000}"/>
    <cellStyle name="Title" xfId="290" builtinId="15" customBuiltin="1"/>
    <cellStyle name="Title 2" xfId="291" xr:uid="{00000000-0005-0000-0000-00003A010000}"/>
    <cellStyle name="Title 3" xfId="292" xr:uid="{00000000-0005-0000-0000-00003B010000}"/>
    <cellStyle name="Title 4" xfId="293" xr:uid="{00000000-0005-0000-0000-00003C010000}"/>
    <cellStyle name="Title 5" xfId="294" xr:uid="{00000000-0005-0000-0000-00003D010000}"/>
    <cellStyle name="Total" xfId="295" builtinId="25" customBuiltin="1"/>
    <cellStyle name="Total 2" xfId="296" xr:uid="{00000000-0005-0000-0000-00003F010000}"/>
    <cellStyle name="Total 3" xfId="297" xr:uid="{00000000-0005-0000-0000-000040010000}"/>
    <cellStyle name="Total 4" xfId="298" xr:uid="{00000000-0005-0000-0000-000041010000}"/>
    <cellStyle name="Total 5" xfId="299" xr:uid="{00000000-0005-0000-0000-000042010000}"/>
    <cellStyle name="Warning Text" xfId="300" builtinId="11" customBuiltin="1"/>
    <cellStyle name="Warning Text 2" xfId="301" xr:uid="{00000000-0005-0000-0000-000044010000}"/>
    <cellStyle name="Warning Text 3" xfId="302" xr:uid="{00000000-0005-0000-0000-000045010000}"/>
    <cellStyle name="Warning Text 4" xfId="303" xr:uid="{00000000-0005-0000-0000-000046010000}"/>
    <cellStyle name="Warning Text 5" xfId="304" xr:uid="{00000000-0005-0000-0000-00004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dan%202.%20Luas%20Lahan%20Sawah%202015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Luas%20Lahan%20Sawah%20Non%20Irigasi%202015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Lahan Indonesia"/>
      <sheetName val="Indonesia"/>
      <sheetName val="Aceh"/>
      <sheetName val="Sumut "/>
      <sheetName val="SumBar"/>
      <sheetName val="Riau"/>
      <sheetName val="Jambi"/>
      <sheetName val="SumSel "/>
      <sheetName val="Bengkulu"/>
      <sheetName val="Lampung"/>
      <sheetName val="Kep.Babel "/>
      <sheetName val="Kep.Riau"/>
      <sheetName val="DKI Jakarta"/>
      <sheetName val="JaBar"/>
      <sheetName val="JaTeng "/>
      <sheetName val="D.I Yogya"/>
      <sheetName val="JaTim"/>
      <sheetName val="Banten "/>
      <sheetName val="Bali"/>
      <sheetName val="NTB"/>
      <sheetName val="NTT"/>
      <sheetName val="KalBar "/>
      <sheetName val="KalTeng"/>
      <sheetName val="KalSel"/>
      <sheetName val="_KalTim"/>
      <sheetName val="Kaltara"/>
      <sheetName val="SulUt"/>
      <sheetName val="SulTeng"/>
      <sheetName val="SulSel "/>
      <sheetName val="SulTra"/>
      <sheetName val="Gorontalo "/>
      <sheetName val="SulBar "/>
      <sheetName val="Maluku"/>
      <sheetName val="Maluku Utara"/>
      <sheetName val="PapuaBarat"/>
      <sheetName val="Papua"/>
    </sheetNames>
    <sheetDataSet>
      <sheetData sheetId="0" refreshError="1"/>
      <sheetData sheetId="1" refreshError="1"/>
      <sheetData sheetId="2" refreshError="1"/>
      <sheetData sheetId="3">
        <row r="6">
          <cell r="AC6">
            <v>7171.5482081053087</v>
          </cell>
        </row>
        <row r="7">
          <cell r="AC7">
            <v>1086.8186034516093</v>
          </cell>
        </row>
        <row r="8">
          <cell r="AC8">
            <v>7461.4889595091936</v>
          </cell>
        </row>
        <row r="9">
          <cell r="AC9">
            <v>8778.3634025095107</v>
          </cell>
        </row>
        <row r="10">
          <cell r="AC10">
            <v>19452.983236045646</v>
          </cell>
        </row>
        <row r="11">
          <cell r="AC11">
            <v>4105.987791583867</v>
          </cell>
        </row>
        <row r="12">
          <cell r="AC12">
            <v>10152.745606460001</v>
          </cell>
        </row>
        <row r="13">
          <cell r="AC13">
            <v>25691.930052408148</v>
          </cell>
        </row>
        <row r="14">
          <cell r="AC14">
            <v>24784.26863029915</v>
          </cell>
        </row>
        <row r="15">
          <cell r="AC15">
            <v>14943.568035714441</v>
          </cell>
        </row>
        <row r="16">
          <cell r="AC16">
            <v>38417.459623713388</v>
          </cell>
        </row>
        <row r="17">
          <cell r="AC17">
            <v>8329.3380854672487</v>
          </cell>
        </row>
        <row r="18">
          <cell r="AC18">
            <v>4854.9994995637735</v>
          </cell>
        </row>
        <row r="19">
          <cell r="AC19">
            <v>9300.0787756754762</v>
          </cell>
        </row>
        <row r="20">
          <cell r="AC20">
            <v>6697.7999491450328</v>
          </cell>
        </row>
        <row r="21">
          <cell r="AC21">
            <v>8942.9559255822587</v>
          </cell>
        </row>
        <row r="22">
          <cell r="AC22">
            <v>940.75715470936768</v>
          </cell>
        </row>
        <row r="23">
          <cell r="AC23">
            <v>8818.0422071591202</v>
          </cell>
        </row>
        <row r="24">
          <cell r="AC24">
            <v>58.377185210532062</v>
          </cell>
        </row>
        <row r="25">
          <cell r="AC25">
            <v>0</v>
          </cell>
        </row>
        <row r="26">
          <cell r="AC26">
            <v>1083.8856736289431</v>
          </cell>
        </row>
        <row r="27">
          <cell r="AC27">
            <v>1068.4825092861149</v>
          </cell>
        </row>
        <row r="28">
          <cell r="AC28">
            <v>1855.5285697608845</v>
          </cell>
        </row>
      </sheetData>
      <sheetData sheetId="4">
        <row r="6">
          <cell r="AC6">
            <v>5903.819832409974</v>
          </cell>
        </row>
        <row r="7">
          <cell r="AC7">
            <v>11581.041966372002</v>
          </cell>
        </row>
        <row r="8">
          <cell r="AC8">
            <v>12377.260487086472</v>
          </cell>
        </row>
        <row r="9">
          <cell r="AC9">
            <v>8533.3997685242375</v>
          </cell>
        </row>
        <row r="10">
          <cell r="AC10">
            <v>20593.387312695861</v>
          </cell>
        </row>
        <row r="11">
          <cell r="AC11">
            <v>17083.669971099967</v>
          </cell>
        </row>
        <row r="12">
          <cell r="AC12">
            <v>16244.202739544431</v>
          </cell>
        </row>
        <row r="13">
          <cell r="AC13">
            <v>6538.7781516382456</v>
          </cell>
        </row>
        <row r="14">
          <cell r="AC14">
            <v>25342.688249072497</v>
          </cell>
        </row>
        <row r="15">
          <cell r="AC15">
            <v>5694.1589130386783</v>
          </cell>
        </row>
        <row r="16">
          <cell r="AC16">
            <v>14518.452759988233</v>
          </cell>
        </row>
        <row r="17">
          <cell r="AC17">
            <v>33992.0739287342</v>
          </cell>
        </row>
        <row r="18">
          <cell r="AC18">
            <v>19442.607592716031</v>
          </cell>
        </row>
        <row r="19">
          <cell r="AC19">
            <v>8603.213997605957</v>
          </cell>
        </row>
        <row r="20">
          <cell r="AC20">
            <v>11779.137415540819</v>
          </cell>
        </row>
        <row r="21">
          <cell r="AC21">
            <v>1121.3166876771415</v>
          </cell>
        </row>
        <row r="22">
          <cell r="AC22">
            <v>7288.8261877955219</v>
          </cell>
        </row>
        <row r="23">
          <cell r="AC23">
            <v>28016.953938144721</v>
          </cell>
        </row>
        <row r="24">
          <cell r="AC24">
            <v>12059.668698617706</v>
          </cell>
        </row>
        <row r="25">
          <cell r="AC25">
            <v>6853.9901518524412</v>
          </cell>
        </row>
        <row r="26">
          <cell r="AC26">
            <v>5732.0075567659769</v>
          </cell>
        </row>
        <row r="27">
          <cell r="AC27">
            <v>174.52515779337341</v>
          </cell>
        </row>
        <row r="28">
          <cell r="AC28">
            <v>11992.592609998546</v>
          </cell>
        </row>
        <row r="29">
          <cell r="AC29">
            <v>7449.6075648838259</v>
          </cell>
        </row>
        <row r="30">
          <cell r="AC30">
            <v>1536.0634988531633</v>
          </cell>
        </row>
        <row r="31">
          <cell r="AC31">
            <v>0</v>
          </cell>
        </row>
        <row r="32">
          <cell r="AC32">
            <v>72.747490179254015</v>
          </cell>
        </row>
        <row r="33">
          <cell r="AC33">
            <v>1519.7260440783662</v>
          </cell>
        </row>
        <row r="34">
          <cell r="AC34">
            <v>255.6425833439086</v>
          </cell>
        </row>
        <row r="35">
          <cell r="AC35">
            <v>927.5474854070028</v>
          </cell>
        </row>
        <row r="36">
          <cell r="AC36">
            <v>1208.3647831931764</v>
          </cell>
        </row>
        <row r="37">
          <cell r="AC37">
            <v>3066.2104594184761</v>
          </cell>
        </row>
        <row r="38">
          <cell r="AC38">
            <v>1163.5455921834084</v>
          </cell>
        </row>
      </sheetData>
      <sheetData sheetId="5">
        <row r="6">
          <cell r="AC6">
            <v>895.03558109779544</v>
          </cell>
        </row>
        <row r="7">
          <cell r="AC7">
            <v>23885.105384568549</v>
          </cell>
        </row>
        <row r="8">
          <cell r="AC8">
            <v>20561.47937295209</v>
          </cell>
        </row>
        <row r="9">
          <cell r="AC9">
            <v>10870.183046670891</v>
          </cell>
        </row>
        <row r="10">
          <cell r="AC10">
            <v>21922.335585861081</v>
          </cell>
        </row>
        <row r="11">
          <cell r="AC11">
            <v>18289.242837196576</v>
          </cell>
        </row>
        <row r="12">
          <cell r="AC12">
            <v>23736.862150591263</v>
          </cell>
        </row>
        <row r="13">
          <cell r="AC13">
            <v>19426.492053152211</v>
          </cell>
        </row>
        <row r="14">
          <cell r="AC14">
            <v>17743.027200267465</v>
          </cell>
        </row>
        <row r="15">
          <cell r="AC15">
            <v>8102.8563353743357</v>
          </cell>
        </row>
        <row r="16">
          <cell r="AC16">
            <v>4941.753181875536</v>
          </cell>
        </row>
        <row r="17">
          <cell r="AC17">
            <v>8875.7197596344413</v>
          </cell>
        </row>
        <row r="18">
          <cell r="AC18">
            <v>5841.6257275537973</v>
          </cell>
        </row>
        <row r="19">
          <cell r="AC19">
            <v>1143.1113885173322</v>
          </cell>
        </row>
        <row r="20">
          <cell r="AC20">
            <v>1311.5499946085761</v>
          </cell>
        </row>
        <row r="21">
          <cell r="AC21">
            <v>552.30451116522011</v>
          </cell>
        </row>
        <row r="22">
          <cell r="AC22">
            <v>383.50955988739742</v>
          </cell>
        </row>
        <row r="23">
          <cell r="AC23">
            <v>2803.211093919771</v>
          </cell>
        </row>
        <row r="24">
          <cell r="AC24">
            <v>2996.3822440251583</v>
          </cell>
        </row>
      </sheetData>
      <sheetData sheetId="6">
        <row r="6">
          <cell r="AC6">
            <v>6212.5789774574987</v>
          </cell>
        </row>
        <row r="7">
          <cell r="AC7">
            <v>2667.2948234885234</v>
          </cell>
        </row>
        <row r="8">
          <cell r="AC8">
            <v>19020.549055392552</v>
          </cell>
        </row>
        <row r="9">
          <cell r="AC9">
            <v>6718.2441733881824</v>
          </cell>
        </row>
        <row r="10">
          <cell r="AC10">
            <v>4331.7072071050379</v>
          </cell>
        </row>
        <row r="11">
          <cell r="AC11">
            <v>3220.4184436835221</v>
          </cell>
        </row>
        <row r="12">
          <cell r="AC12">
            <v>1683.6422716980285</v>
          </cell>
        </row>
        <row r="13">
          <cell r="AC13">
            <v>2992.4182736449893</v>
          </cell>
        </row>
        <row r="14">
          <cell r="AC14">
            <v>12185.639641996802</v>
          </cell>
        </row>
        <row r="16">
          <cell r="AC16">
            <v>3.2713721112099998</v>
          </cell>
        </row>
        <row r="17">
          <cell r="AC17">
            <v>217.364621303045</v>
          </cell>
        </row>
      </sheetData>
      <sheetData sheetId="7">
        <row r="6">
          <cell r="AC6">
            <v>12876.112197322389</v>
          </cell>
        </row>
        <row r="7">
          <cell r="AC7">
            <v>5786.788026993202</v>
          </cell>
        </row>
        <row r="8">
          <cell r="AC8">
            <v>3835.2564288482158</v>
          </cell>
        </row>
        <row r="9">
          <cell r="AC9">
            <v>7287.3484789021004</v>
          </cell>
        </row>
        <row r="10">
          <cell r="AC10">
            <v>6370.9221695005799</v>
          </cell>
        </row>
        <row r="11">
          <cell r="AC11">
            <v>10523.333532354784</v>
          </cell>
        </row>
        <row r="12">
          <cell r="AC12">
            <v>7818.8543306034126</v>
          </cell>
        </row>
        <row r="13">
          <cell r="AC13">
            <v>4939.4830850912658</v>
          </cell>
        </row>
        <row r="14">
          <cell r="AC14">
            <v>4439.0625033862252</v>
          </cell>
        </row>
        <row r="15">
          <cell r="AC15">
            <v>520.32519745078901</v>
          </cell>
        </row>
        <row r="16">
          <cell r="AC16">
            <v>3951.8564560188825</v>
          </cell>
        </row>
      </sheetData>
      <sheetData sheetId="8">
        <row r="6">
          <cell r="AC6">
            <v>3837.0460508236579</v>
          </cell>
        </row>
        <row r="7">
          <cell r="AC7">
            <v>97345.594334895242</v>
          </cell>
        </row>
        <row r="8">
          <cell r="AC8">
            <v>14038.759294597323</v>
          </cell>
        </row>
        <row r="9">
          <cell r="AC9">
            <v>12521.069692377117</v>
          </cell>
        </row>
        <row r="10">
          <cell r="AC10">
            <v>13327.881343129582</v>
          </cell>
        </row>
        <row r="11">
          <cell r="AC11">
            <v>34604.07105799581</v>
          </cell>
        </row>
        <row r="12">
          <cell r="AC12">
            <v>174413.21066606327</v>
          </cell>
        </row>
        <row r="13">
          <cell r="AC13">
            <v>7178.015907101576</v>
          </cell>
        </row>
        <row r="14">
          <cell r="AC14">
            <v>59522.132256712888</v>
          </cell>
        </row>
        <row r="15">
          <cell r="AC15">
            <v>30934.543743339291</v>
          </cell>
        </row>
        <row r="16">
          <cell r="AC16">
            <v>9339.681933847749</v>
          </cell>
        </row>
        <row r="17">
          <cell r="AC17">
            <v>3570.5062851817352</v>
          </cell>
        </row>
        <row r="18">
          <cell r="AC18">
            <v>2259.7747613469737</v>
          </cell>
        </row>
        <row r="19">
          <cell r="AC19">
            <v>3409.1530622854698</v>
          </cell>
        </row>
        <row r="20">
          <cell r="AC20">
            <v>267.66636070872363</v>
          </cell>
        </row>
        <row r="21">
          <cell r="AC21">
            <v>2946.521200750914</v>
          </cell>
        </row>
        <row r="22">
          <cell r="AC22">
            <v>1086.744324070683</v>
          </cell>
        </row>
      </sheetData>
      <sheetData sheetId="9">
        <row r="6">
          <cell r="AC6">
            <v>8329.3106280170377</v>
          </cell>
        </row>
        <row r="7">
          <cell r="AC7">
            <v>5062.4979207876822</v>
          </cell>
        </row>
        <row r="8">
          <cell r="AC8">
            <v>4591.9380952402835</v>
          </cell>
        </row>
        <row r="9">
          <cell r="AC9">
            <v>6116.4050627107099</v>
          </cell>
        </row>
        <row r="10">
          <cell r="AC10">
            <v>8756.2320367925731</v>
          </cell>
        </row>
        <row r="11">
          <cell r="AC11">
            <v>3391.9151346866388</v>
          </cell>
        </row>
        <row r="12">
          <cell r="AC12">
            <v>8479.4587593387369</v>
          </cell>
        </row>
        <row r="13">
          <cell r="AC13">
            <v>3344.5645935533025</v>
          </cell>
        </row>
        <row r="14">
          <cell r="AC14">
            <v>2187.885389213488</v>
          </cell>
        </row>
        <row r="15">
          <cell r="AC15">
            <v>580.00379687304337</v>
          </cell>
        </row>
      </sheetData>
      <sheetData sheetId="10">
        <row r="6">
          <cell r="AC6">
            <v>10464.649511327905</v>
          </cell>
        </row>
        <row r="7">
          <cell r="AC7">
            <v>16842.671296664495</v>
          </cell>
        </row>
        <row r="8">
          <cell r="AC8">
            <v>38687.988730354897</v>
          </cell>
        </row>
        <row r="9">
          <cell r="AC9">
            <v>58592.125168154795</v>
          </cell>
        </row>
        <row r="10">
          <cell r="AC10">
            <v>79664.170586403154</v>
          </cell>
        </row>
        <row r="11">
          <cell r="AC11">
            <v>14972.91953565855</v>
          </cell>
        </row>
        <row r="12">
          <cell r="AC12">
            <v>14384.178096731652</v>
          </cell>
        </row>
        <row r="14">
          <cell r="AC14">
            <v>13304.536475939172</v>
          </cell>
        </row>
        <row r="15">
          <cell r="AC15">
            <v>13928.262929316612</v>
          </cell>
        </row>
        <row r="16">
          <cell r="AC16">
            <v>30611.067898680427</v>
          </cell>
        </row>
        <row r="17">
          <cell r="AC17">
            <v>7000.3554337752075</v>
          </cell>
        </row>
        <row r="18">
          <cell r="AC18">
            <v>8587.7008534627748</v>
          </cell>
        </row>
        <row r="19">
          <cell r="AC19">
            <v>619.31802185930496</v>
          </cell>
        </row>
        <row r="20">
          <cell r="AC20">
            <v>2947.9017005120859</v>
          </cell>
        </row>
      </sheetData>
      <sheetData sheetId="11">
        <row r="6">
          <cell r="AC6">
            <v>2440.2012500640008</v>
          </cell>
        </row>
        <row r="7">
          <cell r="AC7">
            <v>983.45353342022941</v>
          </cell>
        </row>
        <row r="8">
          <cell r="AC8">
            <v>2679.9560402036973</v>
          </cell>
        </row>
        <row r="9">
          <cell r="AC9">
            <v>250.394116102814</v>
          </cell>
        </row>
        <row r="10">
          <cell r="AC10">
            <v>13556.734386191456</v>
          </cell>
        </row>
        <row r="11">
          <cell r="AC11">
            <v>2491.5246164610994</v>
          </cell>
        </row>
        <row r="12">
          <cell r="AC12">
            <v>0</v>
          </cell>
        </row>
      </sheetData>
      <sheetData sheetId="12">
        <row r="6">
          <cell r="AC6">
            <v>182.82312458662167</v>
          </cell>
        </row>
        <row r="7">
          <cell r="AC7">
            <v>155.64365083910843</v>
          </cell>
        </row>
        <row r="8">
          <cell r="AC8">
            <v>442.12406838007155</v>
          </cell>
        </row>
        <row r="9">
          <cell r="AC9">
            <v>514.61319490289702</v>
          </cell>
        </row>
        <row r="10">
          <cell r="AC10">
            <v>99.282783627832714</v>
          </cell>
        </row>
        <row r="11">
          <cell r="AC11">
            <v>0</v>
          </cell>
        </row>
        <row r="12">
          <cell r="AC12">
            <v>0</v>
          </cell>
        </row>
      </sheetData>
      <sheetData sheetId="13">
        <row r="6">
          <cell r="AC6">
            <v>0</v>
          </cell>
        </row>
        <row r="7">
          <cell r="AC7">
            <v>0</v>
          </cell>
        </row>
        <row r="8">
          <cell r="AC8">
            <v>28.140331334309103</v>
          </cell>
        </row>
        <row r="9">
          <cell r="AC9">
            <v>0</v>
          </cell>
        </row>
        <row r="10">
          <cell r="AC10">
            <v>45.238452650124998</v>
          </cell>
        </row>
        <row r="11">
          <cell r="AC11">
            <v>340.63980346437501</v>
          </cell>
        </row>
      </sheetData>
      <sheetData sheetId="14">
        <row r="6">
          <cell r="AC6">
            <v>46141.357921160743</v>
          </cell>
        </row>
        <row r="7">
          <cell r="AC7">
            <v>56782.667486951272</v>
          </cell>
        </row>
        <row r="8">
          <cell r="AC8">
            <v>67510.811061862303</v>
          </cell>
        </row>
        <row r="9">
          <cell r="AC9">
            <v>31158.224096622169</v>
          </cell>
        </row>
        <row r="10">
          <cell r="AC10">
            <v>42718.658901858362</v>
          </cell>
        </row>
        <row r="11">
          <cell r="AC11">
            <v>45178.449265009796</v>
          </cell>
        </row>
        <row r="12">
          <cell r="AC12">
            <v>31300.380745143197</v>
          </cell>
        </row>
        <row r="13">
          <cell r="AC13">
            <v>28016.979686561674</v>
          </cell>
        </row>
        <row r="14">
          <cell r="AC14">
            <v>53396.24706769039</v>
          </cell>
        </row>
        <row r="15">
          <cell r="AC15">
            <v>56161.632283490006</v>
          </cell>
        </row>
        <row r="16">
          <cell r="AC16">
            <v>31166.799982672514</v>
          </cell>
        </row>
        <row r="17">
          <cell r="AC17">
            <v>122920.10078456622</v>
          </cell>
        </row>
        <row r="18">
          <cell r="AC18">
            <v>90531.772604348778</v>
          </cell>
        </row>
        <row r="19">
          <cell r="AC19">
            <v>19245.060240788211</v>
          </cell>
        </row>
        <row r="20">
          <cell r="AC20">
            <v>101961.76525713988</v>
          </cell>
        </row>
        <row r="21">
          <cell r="AC21">
            <v>57510.752216147877</v>
          </cell>
        </row>
        <row r="22">
          <cell r="AC22">
            <v>16767.181782206932</v>
          </cell>
        </row>
        <row r="23">
          <cell r="AC23">
            <v>17674.684356988018</v>
          </cell>
        </row>
        <row r="24">
          <cell r="AC24">
            <v>86.447727512651994</v>
          </cell>
        </row>
        <row r="25">
          <cell r="AC25">
            <v>1509.8590535789997</v>
          </cell>
        </row>
        <row r="26">
          <cell r="AC26">
            <v>1009.3720904649023</v>
          </cell>
        </row>
        <row r="27">
          <cell r="AC27">
            <v>272.696255786042</v>
          </cell>
        </row>
        <row r="28">
          <cell r="AC28">
            <v>531.61792448779988</v>
          </cell>
        </row>
        <row r="29">
          <cell r="AC29">
            <v>7.3879501171400008</v>
          </cell>
        </row>
        <row r="30">
          <cell r="AC30">
            <v>177.19580738495</v>
          </cell>
        </row>
        <row r="31">
          <cell r="AC31">
            <v>5373.14360685872</v>
          </cell>
        </row>
        <row r="32">
          <cell r="AC32">
            <v>3106.7059649041698</v>
          </cell>
        </row>
      </sheetData>
      <sheetData sheetId="15">
        <row r="6">
          <cell r="AC6">
            <v>66526.663640218059</v>
          </cell>
        </row>
        <row r="7">
          <cell r="AC7">
            <v>30896.311853895706</v>
          </cell>
        </row>
        <row r="8">
          <cell r="AC8">
            <v>19695.409204949319</v>
          </cell>
        </row>
        <row r="9">
          <cell r="AC9">
            <v>12101.501638683618</v>
          </cell>
        </row>
        <row r="10">
          <cell r="AC10">
            <v>44085.104464395787</v>
          </cell>
        </row>
        <row r="11">
          <cell r="AC11">
            <v>29796.249062076648</v>
          </cell>
        </row>
        <row r="12">
          <cell r="AC12">
            <v>12043.538787173748</v>
          </cell>
        </row>
        <row r="13">
          <cell r="AC13">
            <v>28690.962689981458</v>
          </cell>
        </row>
        <row r="14">
          <cell r="AC14">
            <v>27521.694486096712</v>
          </cell>
        </row>
        <row r="15">
          <cell r="AC15">
            <v>31705.462730635416</v>
          </cell>
        </row>
        <row r="16">
          <cell r="AC16">
            <v>21824.762682451354</v>
          </cell>
        </row>
        <row r="17">
          <cell r="AC17">
            <v>44069.931167324212</v>
          </cell>
        </row>
        <row r="18">
          <cell r="AC18">
            <v>22268.698753009867</v>
          </cell>
        </row>
        <row r="19">
          <cell r="AC19">
            <v>45222.026247997281</v>
          </cell>
        </row>
        <row r="20">
          <cell r="AC20">
            <v>90776.131351811244</v>
          </cell>
        </row>
        <row r="21">
          <cell r="AC21">
            <v>69760.011840799154</v>
          </cell>
        </row>
        <row r="22">
          <cell r="AC22">
            <v>38016.621146402351</v>
          </cell>
        </row>
        <row r="23">
          <cell r="AC23">
            <v>59470.720957643542</v>
          </cell>
        </row>
        <row r="24">
          <cell r="AC24">
            <v>19984.065574634515</v>
          </cell>
        </row>
        <row r="25">
          <cell r="AC25">
            <v>26409.936720179343</v>
          </cell>
        </row>
        <row r="26">
          <cell r="AC26">
            <v>59379.339172394342</v>
          </cell>
        </row>
        <row r="27">
          <cell r="AC27">
            <v>22033.987580627563</v>
          </cell>
        </row>
        <row r="28">
          <cell r="AC28">
            <v>17641.687958221512</v>
          </cell>
        </row>
        <row r="29">
          <cell r="AC29">
            <v>24334.792718521741</v>
          </cell>
        </row>
        <row r="30">
          <cell r="AC30">
            <v>18304.490990888673</v>
          </cell>
        </row>
        <row r="31">
          <cell r="AC31">
            <v>22431.440822646913</v>
          </cell>
        </row>
        <row r="32">
          <cell r="AC32">
            <v>35527.563681918771</v>
          </cell>
        </row>
        <row r="33">
          <cell r="AC33">
            <v>38965.167999577425</v>
          </cell>
        </row>
        <row r="34">
          <cell r="AC34">
            <v>65107.997102528207</v>
          </cell>
        </row>
        <row r="35">
          <cell r="AC35">
            <v>170.95386999627499</v>
          </cell>
        </row>
        <row r="36">
          <cell r="AC36">
            <v>80.500914176000009</v>
          </cell>
        </row>
        <row r="37">
          <cell r="AC37">
            <v>623.50092291599117</v>
          </cell>
        </row>
        <row r="38">
          <cell r="AC38">
            <v>2645.0033282256754</v>
          </cell>
        </row>
        <row r="39">
          <cell r="AC39">
            <v>955.78212600784718</v>
          </cell>
        </row>
        <row r="40">
          <cell r="AC40">
            <v>592.76031553407006</v>
          </cell>
        </row>
      </sheetData>
      <sheetData sheetId="16">
        <row r="6">
          <cell r="AC6">
            <v>11008.169027494188</v>
          </cell>
        </row>
        <row r="7">
          <cell r="AC7">
            <v>14945.185155606028</v>
          </cell>
        </row>
        <row r="8">
          <cell r="AC8">
            <v>31973.492184368049</v>
          </cell>
        </row>
        <row r="9">
          <cell r="AC9">
            <v>18294.93144353374</v>
          </cell>
        </row>
        <row r="10">
          <cell r="AC10">
            <v>51.301788176369861</v>
          </cell>
        </row>
      </sheetData>
      <sheetData sheetId="17">
        <row r="6">
          <cell r="AC6">
            <v>11798.427476387151</v>
          </cell>
        </row>
        <row r="7">
          <cell r="AC7">
            <v>34937.764879331073</v>
          </cell>
        </row>
        <row r="8">
          <cell r="AC8">
            <v>12048.140922969775</v>
          </cell>
        </row>
        <row r="9">
          <cell r="AC9">
            <v>25414.793584199324</v>
          </cell>
        </row>
        <row r="10">
          <cell r="AC10">
            <v>32552.653662386398</v>
          </cell>
        </row>
        <row r="11">
          <cell r="AC11">
            <v>44331.552974473678</v>
          </cell>
        </row>
        <row r="12">
          <cell r="AC12">
            <v>44374.849977259641</v>
          </cell>
        </row>
        <row r="13">
          <cell r="AC13">
            <v>34597.324486309408</v>
          </cell>
        </row>
        <row r="14">
          <cell r="AC14">
            <v>80122.58129519163</v>
          </cell>
        </row>
        <row r="15">
          <cell r="AC15">
            <v>68095.010569707578</v>
          </cell>
        </row>
        <row r="16">
          <cell r="AC16">
            <v>35758.41321346246</v>
          </cell>
        </row>
        <row r="17">
          <cell r="AC17">
            <v>32815.397649754108</v>
          </cell>
        </row>
        <row r="18">
          <cell r="AC18">
            <v>39771.257786267837</v>
          </cell>
        </row>
        <row r="19">
          <cell r="AC19">
            <v>35539.374449329705</v>
          </cell>
        </row>
        <row r="20">
          <cell r="AC20">
            <v>23093.014267601848</v>
          </cell>
        </row>
        <row r="21">
          <cell r="AC21">
            <v>37246.608947509121</v>
          </cell>
        </row>
        <row r="22">
          <cell r="AC22">
            <v>40668.700628095568</v>
          </cell>
        </row>
        <row r="23">
          <cell r="AC23">
            <v>46173.978217731514</v>
          </cell>
        </row>
        <row r="24">
          <cell r="AC24">
            <v>31565.303695147675</v>
          </cell>
        </row>
        <row r="25">
          <cell r="AC25">
            <v>24742.728316492034</v>
          </cell>
        </row>
        <row r="26">
          <cell r="AC26">
            <v>50104.53411757596</v>
          </cell>
        </row>
        <row r="27">
          <cell r="AC27">
            <v>83197.421443643296</v>
          </cell>
        </row>
        <row r="28">
          <cell r="AC28">
            <v>66534.047505076276</v>
          </cell>
        </row>
        <row r="29">
          <cell r="AC29">
            <v>99386.96562492357</v>
          </cell>
        </row>
        <row r="30">
          <cell r="AC30">
            <v>41212.394616711332</v>
          </cell>
        </row>
        <row r="31">
          <cell r="AC31">
            <v>35383.552624403288</v>
          </cell>
        </row>
        <row r="32">
          <cell r="AC32">
            <v>30847.964790659622</v>
          </cell>
        </row>
        <row r="33">
          <cell r="AC33">
            <v>24473.44791871931</v>
          </cell>
        </row>
        <row r="34">
          <cell r="AC34">
            <v>35543.437152440267</v>
          </cell>
        </row>
        <row r="35">
          <cell r="AC35">
            <v>1987.8947671322064</v>
          </cell>
        </row>
        <row r="36">
          <cell r="AC36">
            <v>936.54186601392996</v>
          </cell>
        </row>
        <row r="37">
          <cell r="AC37">
            <v>1215.9596135664174</v>
          </cell>
        </row>
        <row r="38">
          <cell r="AC38">
            <v>2231.6048995630304</v>
          </cell>
        </row>
        <row r="39">
          <cell r="AC39">
            <v>888.40129410999782</v>
          </cell>
        </row>
        <row r="40">
          <cell r="AC40">
            <v>439.03397135425911</v>
          </cell>
        </row>
        <row r="41">
          <cell r="AC41">
            <v>1038.9391265122417</v>
          </cell>
        </row>
        <row r="42">
          <cell r="AC42">
            <v>2226.043856365844</v>
          </cell>
        </row>
        <row r="43">
          <cell r="AC43">
            <v>1613.0549783141164</v>
          </cell>
        </row>
      </sheetData>
      <sheetData sheetId="18">
        <row r="6">
          <cell r="AC6">
            <v>52640.033025386925</v>
          </cell>
        </row>
        <row r="7">
          <cell r="AC7">
            <v>51296.925004512872</v>
          </cell>
        </row>
        <row r="8">
          <cell r="AC8">
            <v>39388.534228978104</v>
          </cell>
        </row>
        <row r="9">
          <cell r="AC9">
            <v>49462.567992465796</v>
          </cell>
        </row>
        <row r="10">
          <cell r="AC10">
            <v>1142.6691529017</v>
          </cell>
        </row>
        <row r="11">
          <cell r="AC11">
            <v>1690.7823453122301</v>
          </cell>
        </row>
        <row r="12">
          <cell r="AC12">
            <v>8475.3441947333231</v>
          </cell>
        </row>
        <row r="13">
          <cell r="AC13">
            <v>238.12779417800002</v>
          </cell>
        </row>
      </sheetData>
      <sheetData sheetId="19">
        <row r="6">
          <cell r="AC6">
            <v>7139.6798493801207</v>
          </cell>
        </row>
        <row r="7">
          <cell r="AC7">
            <v>19611.384847066707</v>
          </cell>
        </row>
        <row r="8">
          <cell r="AC8">
            <v>9104.9770336743477</v>
          </cell>
        </row>
        <row r="9">
          <cell r="AC9">
            <v>11780.804665107451</v>
          </cell>
        </row>
        <row r="10">
          <cell r="AC10">
            <v>3572.2235168030297</v>
          </cell>
        </row>
        <row r="11">
          <cell r="AC11">
            <v>2210.4473378361618</v>
          </cell>
        </row>
        <row r="12">
          <cell r="AC12">
            <v>6584.1438476445601</v>
          </cell>
        </row>
        <row r="13">
          <cell r="AC13">
            <v>8860.6571966817446</v>
          </cell>
        </row>
        <row r="14">
          <cell r="AC14">
            <v>2131.5612561237849</v>
          </cell>
        </row>
      </sheetData>
      <sheetData sheetId="20">
        <row r="6">
          <cell r="AC6">
            <v>15004.399426097323</v>
          </cell>
        </row>
        <row r="7">
          <cell r="AC7">
            <v>50281.807277944994</v>
          </cell>
        </row>
        <row r="8">
          <cell r="AC8">
            <v>39388.978952488418</v>
          </cell>
        </row>
        <row r="9">
          <cell r="AC9">
            <v>54918.064679986768</v>
          </cell>
        </row>
        <row r="10">
          <cell r="AC10">
            <v>16843.850381628316</v>
          </cell>
        </row>
        <row r="11">
          <cell r="AC11">
            <v>41098.559545603406</v>
          </cell>
        </row>
        <row r="12">
          <cell r="AC12">
            <v>8704.1668217977476</v>
          </cell>
        </row>
        <row r="13">
          <cell r="AC13">
            <v>5117.3727638021746</v>
          </cell>
        </row>
        <row r="14">
          <cell r="AC14">
            <v>1564.2662883025589</v>
          </cell>
        </row>
        <row r="15">
          <cell r="AC15">
            <v>1620.8858962787845</v>
          </cell>
        </row>
      </sheetData>
      <sheetData sheetId="21">
        <row r="6">
          <cell r="AC6">
            <v>7800.4290933559896</v>
          </cell>
        </row>
        <row r="7">
          <cell r="AC7">
            <v>16474.383956424874</v>
          </cell>
        </row>
        <row r="8">
          <cell r="AC8">
            <v>15236.646581428186</v>
          </cell>
        </row>
        <row r="9">
          <cell r="AC9">
            <v>5256.362780154047</v>
          </cell>
        </row>
        <row r="10">
          <cell r="AC10">
            <v>8421.2263194238512</v>
          </cell>
        </row>
        <row r="11">
          <cell r="AC11">
            <v>5505.1090557461248</v>
          </cell>
        </row>
        <row r="12">
          <cell r="AC12">
            <v>557.55256501390534</v>
          </cell>
        </row>
        <row r="13">
          <cell r="AC13">
            <v>81.986674040223591</v>
          </cell>
        </row>
        <row r="14">
          <cell r="AC14">
            <v>567.24534406052351</v>
          </cell>
        </row>
        <row r="15">
          <cell r="AC15">
            <v>2011.525664954884</v>
          </cell>
        </row>
        <row r="16">
          <cell r="AC16">
            <v>4257.7466891645317</v>
          </cell>
        </row>
        <row r="17">
          <cell r="AC17">
            <v>7319.5299229068014</v>
          </cell>
        </row>
        <row r="18">
          <cell r="AC18">
            <v>12240.749553811034</v>
          </cell>
        </row>
        <row r="19">
          <cell r="AC19">
            <v>10256.396155497911</v>
          </cell>
        </row>
        <row r="20">
          <cell r="AC20">
            <v>18267.238564223164</v>
          </cell>
        </row>
        <row r="21">
          <cell r="AC21">
            <v>6399.8942228042933</v>
          </cell>
        </row>
        <row r="22">
          <cell r="AC22">
            <v>6390.0921469782934</v>
          </cell>
        </row>
        <row r="23">
          <cell r="AC23">
            <v>7072.6468339058474</v>
          </cell>
        </row>
        <row r="24">
          <cell r="AC24">
            <v>13627.130329250804</v>
          </cell>
        </row>
        <row r="25">
          <cell r="AC25">
            <v>2387.6784165345639</v>
          </cell>
        </row>
        <row r="26">
          <cell r="AC26">
            <v>4901.3803565061453</v>
          </cell>
        </row>
        <row r="27">
          <cell r="AC27">
            <v>487.39773124043745</v>
          </cell>
        </row>
      </sheetData>
      <sheetData sheetId="22">
        <row r="6">
          <cell r="AC6">
            <v>43554.572040538907</v>
          </cell>
        </row>
        <row r="7">
          <cell r="AC7">
            <v>10500.00933587613</v>
          </cell>
        </row>
        <row r="8">
          <cell r="AC8">
            <v>28545.551141131469</v>
          </cell>
        </row>
        <row r="9">
          <cell r="AC9">
            <v>12446.794648798967</v>
          </cell>
        </row>
        <row r="10">
          <cell r="AC10">
            <v>22657.125457797669</v>
          </cell>
        </row>
        <row r="11">
          <cell r="AC11">
            <v>32525.122051435665</v>
          </cell>
        </row>
        <row r="12">
          <cell r="AC12">
            <v>17155.298087230534</v>
          </cell>
        </row>
        <row r="13">
          <cell r="AC13">
            <v>12458.903366941982</v>
          </cell>
        </row>
        <row r="14">
          <cell r="AC14">
            <v>8891.3827757800591</v>
          </cell>
        </row>
        <row r="15">
          <cell r="AC15">
            <v>3849.7366127125051</v>
          </cell>
        </row>
        <row r="16">
          <cell r="AC16">
            <v>12592.611472058295</v>
          </cell>
        </row>
        <row r="17">
          <cell r="AC17">
            <v>34869.910977609929</v>
          </cell>
        </row>
        <row r="18">
          <cell r="AC18">
            <v>265.68404248754962</v>
          </cell>
        </row>
        <row r="19">
          <cell r="AC19">
            <v>2659.6141020644741</v>
          </cell>
        </row>
      </sheetData>
      <sheetData sheetId="23">
        <row r="6">
          <cell r="AC6">
            <v>2935.6512136971896</v>
          </cell>
        </row>
        <row r="7">
          <cell r="AC7">
            <v>8783.2222760055902</v>
          </cell>
        </row>
        <row r="8">
          <cell r="AC8">
            <v>65662.348273591764</v>
          </cell>
        </row>
        <row r="9">
          <cell r="AC9">
            <v>7794.2901483420528</v>
          </cell>
        </row>
        <row r="10">
          <cell r="AC10">
            <v>1623.6564291121967</v>
          </cell>
        </row>
        <row r="11">
          <cell r="AC11">
            <v>2163.8513064594513</v>
          </cell>
        </row>
        <row r="12">
          <cell r="AC12">
            <v>261.31100317986045</v>
          </cell>
        </row>
        <row r="13">
          <cell r="AC13">
            <v>3111.4288355689382</v>
          </cell>
        </row>
        <row r="14">
          <cell r="AC14">
            <v>11026.199058174472</v>
          </cell>
        </row>
        <row r="15">
          <cell r="AC15">
            <v>27130.497891503768</v>
          </cell>
        </row>
        <row r="16">
          <cell r="AC16">
            <v>475.24277047469087</v>
          </cell>
        </row>
        <row r="17">
          <cell r="AC17">
            <v>5759.4528334150691</v>
          </cell>
        </row>
        <row r="18">
          <cell r="AC18">
            <v>89.405956561047532</v>
          </cell>
        </row>
        <row r="19">
          <cell r="AC19">
            <v>99.190513512111025</v>
          </cell>
        </row>
      </sheetData>
      <sheetData sheetId="24">
        <row r="6">
          <cell r="AC6">
            <v>24295.990954232871</v>
          </cell>
        </row>
        <row r="7">
          <cell r="AC7">
            <v>5744.5182118000166</v>
          </cell>
        </row>
        <row r="8">
          <cell r="AC8">
            <v>50732.615537024831</v>
          </cell>
        </row>
        <row r="9">
          <cell r="AC9">
            <v>71732.65941578515</v>
          </cell>
        </row>
        <row r="10">
          <cell r="AC10">
            <v>31222.800583746415</v>
          </cell>
        </row>
        <row r="11">
          <cell r="AC11">
            <v>28125.341688863035</v>
          </cell>
        </row>
        <row r="12">
          <cell r="AC12">
            <v>26456.304986092087</v>
          </cell>
        </row>
        <row r="13">
          <cell r="AC13">
            <v>21918.816922517235</v>
          </cell>
        </row>
        <row r="14">
          <cell r="AC14">
            <v>9417.9703661229705</v>
          </cell>
        </row>
        <row r="15">
          <cell r="AC15">
            <v>8928.309454427832</v>
          </cell>
        </row>
        <row r="16">
          <cell r="AC16">
            <v>7749.901005975632</v>
          </cell>
        </row>
        <row r="17">
          <cell r="AC17">
            <v>2688.2862801296301</v>
          </cell>
        </row>
        <row r="18">
          <cell r="AC18">
            <v>1702.4281633452756</v>
          </cell>
        </row>
      </sheetData>
      <sheetData sheetId="25">
        <row r="6">
          <cell r="AC6">
            <v>8360.8090545482355</v>
          </cell>
        </row>
        <row r="7">
          <cell r="AC7">
            <v>171.94104374293096</v>
          </cell>
        </row>
        <row r="8">
          <cell r="AC8">
            <v>18675.079735665815</v>
          </cell>
        </row>
        <row r="9">
          <cell r="AC9">
            <v>2638.8489298974791</v>
          </cell>
        </row>
        <row r="10">
          <cell r="AC10">
            <v>1919.0231717145612</v>
          </cell>
        </row>
        <row r="14">
          <cell r="AC14">
            <v>7374.0272777098844</v>
          </cell>
        </row>
        <row r="15">
          <cell r="AC15">
            <v>24.355749734300002</v>
          </cell>
        </row>
        <row r="17">
          <cell r="AC17">
            <v>155.16435315757681</v>
          </cell>
        </row>
        <row r="18">
          <cell r="AC18">
            <v>2021.2412365469941</v>
          </cell>
        </row>
        <row r="20">
          <cell r="AC20">
            <v>65.215153212909087</v>
          </cell>
        </row>
      </sheetData>
      <sheetData sheetId="26">
        <row r="6">
          <cell r="AC6">
            <v>1706.4701566034228</v>
          </cell>
        </row>
        <row r="7">
          <cell r="AC7">
            <v>5881.1427994734622</v>
          </cell>
        </row>
        <row r="8">
          <cell r="AC8">
            <v>4145.1335803936072</v>
          </cell>
        </row>
        <row r="9">
          <cell r="AC9">
            <v>179.62974062376784</v>
          </cell>
        </row>
        <row r="10">
          <cell r="AC10">
            <v>9.5529406909199999</v>
          </cell>
        </row>
      </sheetData>
      <sheetData sheetId="27">
        <row r="6">
          <cell r="AC6">
            <v>19858.582543991419</v>
          </cell>
        </row>
        <row r="7">
          <cell r="AC7">
            <v>7135.0822683530969</v>
          </cell>
        </row>
        <row r="8">
          <cell r="AC8">
            <v>18.044060688986001</v>
          </cell>
        </row>
        <row r="9">
          <cell r="AC9">
            <v>249.08767956138138</v>
          </cell>
        </row>
        <row r="10">
          <cell r="AC10">
            <v>5383.4478784100884</v>
          </cell>
        </row>
        <row r="11">
          <cell r="AC11">
            <v>2712.0263289940344</v>
          </cell>
        </row>
        <row r="12">
          <cell r="AC12">
            <v>3829.8114362978499</v>
          </cell>
        </row>
        <row r="13">
          <cell r="AC13">
            <v>0</v>
          </cell>
        </row>
        <row r="14">
          <cell r="AC14">
            <v>2191.5111968247552</v>
          </cell>
        </row>
        <row r="15">
          <cell r="AC15">
            <v>1083.6957029573991</v>
          </cell>
        </row>
        <row r="16">
          <cell r="AC16">
            <v>1555.1582474386244</v>
          </cell>
        </row>
        <row r="17">
          <cell r="AC17">
            <v>53.836730123090994</v>
          </cell>
        </row>
        <row r="18">
          <cell r="AC18">
            <v>79.044383120598013</v>
          </cell>
        </row>
        <row r="19">
          <cell r="AC19">
            <v>957.04143301235592</v>
          </cell>
        </row>
        <row r="20">
          <cell r="AC20">
            <v>1937.0078491383385</v>
          </cell>
        </row>
      </sheetData>
      <sheetData sheetId="28">
        <row r="6">
          <cell r="AC6">
            <v>426.29707403629925</v>
          </cell>
        </row>
        <row r="7">
          <cell r="AC7">
            <v>23809.278842902117</v>
          </cell>
        </row>
        <row r="8">
          <cell r="AC8">
            <v>6056.8078706071883</v>
          </cell>
        </row>
        <row r="9">
          <cell r="AC9">
            <v>15648.270544065312</v>
          </cell>
        </row>
        <row r="10">
          <cell r="AC10">
            <v>8578.8331976756217</v>
          </cell>
        </row>
        <row r="11">
          <cell r="AC11">
            <v>9025.081842050764</v>
          </cell>
        </row>
        <row r="12">
          <cell r="AC12">
            <v>3629.7911136849825</v>
          </cell>
        </row>
        <row r="13">
          <cell r="AC13">
            <v>27413.091238856527</v>
          </cell>
        </row>
        <row r="14">
          <cell r="AC14">
            <v>1317.8582057646117</v>
          </cell>
        </row>
        <row r="15">
          <cell r="AC15">
            <v>13822.844063543535</v>
          </cell>
        </row>
        <row r="17">
          <cell r="AC17">
            <v>6689.2074754159312</v>
          </cell>
        </row>
        <row r="18">
          <cell r="AC18">
            <v>410.74972718717345</v>
          </cell>
        </row>
      </sheetData>
      <sheetData sheetId="29">
        <row r="6">
          <cell r="AC6">
            <v>1808.8280023367279</v>
          </cell>
        </row>
        <row r="7">
          <cell r="AC7">
            <v>24843.955447875418</v>
          </cell>
        </row>
        <row r="8">
          <cell r="AC8">
            <v>6584.5753760361176</v>
          </cell>
        </row>
        <row r="9">
          <cell r="AC9">
            <v>25995.743880132915</v>
          </cell>
        </row>
        <row r="10">
          <cell r="AC10">
            <v>17182.258018140274</v>
          </cell>
        </row>
        <row r="11">
          <cell r="AC11">
            <v>32903.252818119261</v>
          </cell>
        </row>
        <row r="12">
          <cell r="AC12">
            <v>16322.332076547136</v>
          </cell>
        </row>
        <row r="13">
          <cell r="AC13">
            <v>26204.579413306285</v>
          </cell>
        </row>
        <row r="14">
          <cell r="AC14">
            <v>16819.369015127821</v>
          </cell>
        </row>
        <row r="15">
          <cell r="AC15">
            <v>15702.5458296875</v>
          </cell>
        </row>
        <row r="16">
          <cell r="AC16">
            <v>117841.88783934747</v>
          </cell>
        </row>
        <row r="17">
          <cell r="AC17">
            <v>28355.11746689933</v>
          </cell>
        </row>
        <row r="18">
          <cell r="AC18">
            <v>101325.56489118128</v>
          </cell>
        </row>
        <row r="19">
          <cell r="AC19">
            <v>48830.979371057219</v>
          </cell>
        </row>
        <row r="20">
          <cell r="AC20">
            <v>48810.775381883555</v>
          </cell>
        </row>
        <row r="21">
          <cell r="AC21">
            <v>8453.5233383287286</v>
          </cell>
        </row>
        <row r="22">
          <cell r="AC22">
            <v>30654.914921272328</v>
          </cell>
        </row>
        <row r="23">
          <cell r="AC23">
            <v>14392.374753925524</v>
          </cell>
        </row>
        <row r="24">
          <cell r="AC24">
            <v>27873.692403103822</v>
          </cell>
        </row>
        <row r="25">
          <cell r="AC25">
            <v>23394.354732959713</v>
          </cell>
        </row>
        <row r="26">
          <cell r="AC26">
            <v>16047.261856561645</v>
          </cell>
        </row>
        <row r="27">
          <cell r="AC27">
            <v>2035.3319153037091</v>
          </cell>
        </row>
        <row r="28">
          <cell r="AC28">
            <v>865.38144528001055</v>
          </cell>
        </row>
        <row r="29">
          <cell r="AC29">
            <v>1569.7954294456288</v>
          </cell>
        </row>
      </sheetData>
      <sheetData sheetId="30">
        <row r="6">
          <cell r="AC6">
            <v>1369.0002577128348</v>
          </cell>
        </row>
        <row r="7">
          <cell r="AC7">
            <v>822.96237305057423</v>
          </cell>
        </row>
        <row r="8">
          <cell r="AC8">
            <v>27252.310674832246</v>
          </cell>
        </row>
        <row r="9">
          <cell r="AC9">
            <v>7738.3022144461775</v>
          </cell>
        </row>
        <row r="10">
          <cell r="AC10">
            <v>16749.806863882994</v>
          </cell>
        </row>
        <row r="11">
          <cell r="AC11">
            <v>10043.823357490048</v>
          </cell>
        </row>
        <row r="12">
          <cell r="AC12">
            <v>0</v>
          </cell>
        </row>
        <row r="13">
          <cell r="AC13">
            <v>1125.6082973963012</v>
          </cell>
        </row>
        <row r="14">
          <cell r="AC14">
            <v>992.26889610267074</v>
          </cell>
        </row>
        <row r="15">
          <cell r="AC15">
            <v>1673.1916475527401</v>
          </cell>
        </row>
        <row r="16">
          <cell r="AC16">
            <v>11275.061121296021</v>
          </cell>
        </row>
        <row r="17">
          <cell r="AC17">
            <v>252.47201489846401</v>
          </cell>
        </row>
        <row r="18">
          <cell r="AC18">
            <v>1217.9298003752624</v>
          </cell>
        </row>
        <row r="19">
          <cell r="AC19">
            <v>0</v>
          </cell>
        </row>
        <row r="20">
          <cell r="AC20">
            <v>0</v>
          </cell>
        </row>
        <row r="21">
          <cell r="AC21">
            <v>238.27633991681003</v>
          </cell>
        </row>
        <row r="22">
          <cell r="AC22">
            <v>1365.5865649707489</v>
          </cell>
        </row>
      </sheetData>
      <sheetData sheetId="31">
        <row r="6">
          <cell r="AC6">
            <v>4940.0563425373985</v>
          </cell>
        </row>
        <row r="7">
          <cell r="AC7">
            <v>15217.746249149701</v>
          </cell>
        </row>
        <row r="8">
          <cell r="AC8">
            <v>4739.4620280834943</v>
          </cell>
        </row>
        <row r="9">
          <cell r="AC9">
            <v>2261.8425116138569</v>
          </cell>
        </row>
        <row r="10">
          <cell r="AC10">
            <v>4760.9958680235422</v>
          </cell>
        </row>
        <row r="11">
          <cell r="AC11">
            <v>1135.7912630691419</v>
          </cell>
        </row>
      </sheetData>
      <sheetData sheetId="32">
        <row r="6">
          <cell r="AC6">
            <v>739.54241091642541</v>
          </cell>
        </row>
        <row r="7">
          <cell r="AC7">
            <v>16614.710915330186</v>
          </cell>
        </row>
        <row r="8">
          <cell r="AC8">
            <v>10176.075079998773</v>
          </cell>
        </row>
        <row r="9">
          <cell r="AC9">
            <v>7471.4539528597079</v>
          </cell>
        </row>
        <row r="10">
          <cell r="AC10">
            <v>811.96037376974289</v>
          </cell>
        </row>
        <row r="11">
          <cell r="AC11">
            <v>3671.2411306314848</v>
          </cell>
        </row>
      </sheetData>
      <sheetData sheetId="33">
        <row r="6">
          <cell r="AC6">
            <v>0</v>
          </cell>
        </row>
        <row r="7">
          <cell r="AC7">
            <v>0</v>
          </cell>
        </row>
        <row r="8">
          <cell r="AC8">
            <v>8120.3023927346594</v>
          </cell>
        </row>
        <row r="9">
          <cell r="AC9">
            <v>7327.9536505340075</v>
          </cell>
        </row>
        <row r="10">
          <cell r="AC10">
            <v>0</v>
          </cell>
        </row>
        <row r="11">
          <cell r="AC11">
            <v>988.61403639694447</v>
          </cell>
        </row>
        <row r="12">
          <cell r="AC12">
            <v>1846.5341227735948</v>
          </cell>
        </row>
        <row r="13">
          <cell r="AC13">
            <v>0</v>
          </cell>
        </row>
        <row r="14">
          <cell r="AC14">
            <v>0</v>
          </cell>
        </row>
        <row r="15">
          <cell r="AC15">
            <v>0</v>
          </cell>
        </row>
        <row r="16">
          <cell r="AC16">
            <v>0</v>
          </cell>
        </row>
      </sheetData>
      <sheetData sheetId="34">
        <row r="6">
          <cell r="AC6">
            <v>1128.3538173266998</v>
          </cell>
        </row>
        <row r="7">
          <cell r="AC7">
            <v>1513.2007042424423</v>
          </cell>
        </row>
        <row r="8">
          <cell r="AC8">
            <v>75.132334811452012</v>
          </cell>
        </row>
        <row r="9">
          <cell r="AC9">
            <v>1089.8789091540732</v>
          </cell>
        </row>
        <row r="10">
          <cell r="AC10">
            <v>1820.5066075484217</v>
          </cell>
        </row>
        <row r="11">
          <cell r="AC11">
            <v>5913.6504881585652</v>
          </cell>
        </row>
        <row r="12">
          <cell r="AC12">
            <v>1369.0081705643609</v>
          </cell>
        </row>
        <row r="13">
          <cell r="AC13">
            <v>184.79708476006994</v>
          </cell>
        </row>
        <row r="14">
          <cell r="AC14">
            <v>0</v>
          </cell>
        </row>
        <row r="15">
          <cell r="AC15">
            <v>447.91119367546128</v>
          </cell>
        </row>
      </sheetData>
      <sheetData sheetId="35">
        <row r="6">
          <cell r="AC6">
            <v>239.05819411789997</v>
          </cell>
        </row>
        <row r="7">
          <cell r="AC7">
            <v>0</v>
          </cell>
        </row>
        <row r="8">
          <cell r="AC8">
            <v>141.61748764726698</v>
          </cell>
        </row>
        <row r="9">
          <cell r="AC9">
            <v>582.95501621373194</v>
          </cell>
        </row>
        <row r="10">
          <cell r="AC10">
            <v>3567.6698235081176</v>
          </cell>
        </row>
        <row r="11">
          <cell r="AC11">
            <v>235.71907861733567</v>
          </cell>
        </row>
        <row r="12">
          <cell r="AC12">
            <v>2985.7051586745952</v>
          </cell>
        </row>
        <row r="13">
          <cell r="AC13">
            <v>219.25439918735006</v>
          </cell>
        </row>
        <row r="14">
          <cell r="AC14">
            <v>0</v>
          </cell>
        </row>
        <row r="15">
          <cell r="AC15">
            <v>0</v>
          </cell>
        </row>
        <row r="16">
          <cell r="AC16">
            <v>864.95721087274103</v>
          </cell>
        </row>
        <row r="17">
          <cell r="AC17">
            <v>0</v>
          </cell>
        </row>
        <row r="18">
          <cell r="AC18">
            <v>22.899135048183002</v>
          </cell>
        </row>
      </sheetData>
      <sheetData sheetId="36">
        <row r="6">
          <cell r="AC6">
            <v>30258.29971776938</v>
          </cell>
        </row>
        <row r="7">
          <cell r="AC7">
            <v>391.18495247620899</v>
          </cell>
        </row>
        <row r="8">
          <cell r="AC8">
            <v>826.52017049898575</v>
          </cell>
        </row>
        <row r="9">
          <cell r="AC9">
            <v>2404.8065652161954</v>
          </cell>
        </row>
        <row r="10">
          <cell r="AC10">
            <v>0</v>
          </cell>
        </row>
        <row r="11">
          <cell r="AC11">
            <v>0</v>
          </cell>
        </row>
        <row r="12">
          <cell r="AC12">
            <v>0</v>
          </cell>
        </row>
        <row r="13">
          <cell r="AC13">
            <v>0</v>
          </cell>
        </row>
        <row r="14">
          <cell r="AC14">
            <v>157.983717346346</v>
          </cell>
        </row>
        <row r="15">
          <cell r="AC15">
            <v>0</v>
          </cell>
        </row>
        <row r="16">
          <cell r="AC16">
            <v>42.241318156858</v>
          </cell>
        </row>
        <row r="17">
          <cell r="AC17">
            <v>0</v>
          </cell>
        </row>
        <row r="18">
          <cell r="AC18">
            <v>0</v>
          </cell>
        </row>
        <row r="19">
          <cell r="AC19">
            <v>23.819142198600002</v>
          </cell>
        </row>
        <row r="20">
          <cell r="AC20">
            <v>0</v>
          </cell>
        </row>
        <row r="21">
          <cell r="AC21">
            <v>251.15996419909493</v>
          </cell>
        </row>
        <row r="22">
          <cell r="AC22">
            <v>920.37385353104003</v>
          </cell>
        </row>
        <row r="23">
          <cell r="AC23">
            <v>21.27320218805</v>
          </cell>
        </row>
        <row r="24">
          <cell r="AC24">
            <v>0</v>
          </cell>
        </row>
        <row r="25">
          <cell r="AC25">
            <v>0</v>
          </cell>
        </row>
        <row r="26">
          <cell r="AC26">
            <v>0</v>
          </cell>
        </row>
        <row r="27">
          <cell r="AC27">
            <v>0</v>
          </cell>
        </row>
        <row r="28">
          <cell r="AC28">
            <v>0</v>
          </cell>
        </row>
        <row r="29">
          <cell r="AC29">
            <v>0</v>
          </cell>
        </row>
        <row r="30">
          <cell r="AC30">
            <v>0</v>
          </cell>
        </row>
        <row r="31">
          <cell r="AC31">
            <v>0</v>
          </cell>
        </row>
        <row r="32">
          <cell r="AC32">
            <v>0</v>
          </cell>
        </row>
        <row r="33">
          <cell r="AC33">
            <v>0</v>
          </cell>
        </row>
        <row r="34">
          <cell r="AC34">
            <v>897.11973109985161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onesia"/>
      <sheetName val="Aceh"/>
      <sheetName val="Sumut "/>
      <sheetName val="SumBar"/>
      <sheetName val="Riau"/>
      <sheetName val="Jambi"/>
      <sheetName val="SumSel "/>
      <sheetName val="Bengkulu"/>
      <sheetName val="Lampung"/>
      <sheetName val="Kep.Babel "/>
      <sheetName val="Kep.Riau"/>
      <sheetName val="DKI Jakarta"/>
      <sheetName val="JaBar"/>
      <sheetName val="JaTeng "/>
      <sheetName val="D.I Yogya"/>
      <sheetName val="JaTim"/>
      <sheetName val="Banten "/>
      <sheetName val="Bali"/>
      <sheetName val="NTB"/>
      <sheetName val="NTT"/>
      <sheetName val="KalBar "/>
      <sheetName val="KalTeng"/>
      <sheetName val="KalSel"/>
      <sheetName val="Kaltim"/>
      <sheetName val="_Kaltara"/>
      <sheetName val="SulUt"/>
      <sheetName val="SulTeng"/>
      <sheetName val="SulSel "/>
      <sheetName val="SulTra"/>
      <sheetName val="Gorontalo "/>
      <sheetName val="SulBar "/>
      <sheetName val="Maluku"/>
      <sheetName val="MalUt"/>
      <sheetName val="PapuaBarat"/>
      <sheetName val="Papua"/>
      <sheetName val="Sheet1"/>
    </sheetNames>
    <sheetDataSet>
      <sheetData sheetId="0">
        <row r="40">
          <cell r="Y40">
            <v>3337852.7</v>
          </cell>
        </row>
      </sheetData>
      <sheetData sheetId="1">
        <row r="6">
          <cell r="AC6">
            <v>1295.22049195</v>
          </cell>
        </row>
        <row r="7">
          <cell r="AC7">
            <v>951.20362159900003</v>
          </cell>
        </row>
        <row r="8">
          <cell r="AC8">
            <v>753.14841533100002</v>
          </cell>
        </row>
        <row r="9">
          <cell r="AC9">
            <v>539.74384125100005</v>
          </cell>
        </row>
        <row r="10">
          <cell r="AC10">
            <v>9474.6695954799998</v>
          </cell>
        </row>
        <row r="11">
          <cell r="AC11">
            <v>346.27046037899999</v>
          </cell>
        </row>
        <row r="12">
          <cell r="AC12">
            <v>4749.9021770299996</v>
          </cell>
        </row>
        <row r="13">
          <cell r="AC13">
            <v>4474.4207590100004</v>
          </cell>
        </row>
        <row r="14">
          <cell r="AC14">
            <v>3050.6507883499999</v>
          </cell>
        </row>
        <row r="15">
          <cell r="AC15">
            <v>767.67771243100003</v>
          </cell>
        </row>
        <row r="16">
          <cell r="AC16">
            <v>9527.27135972</v>
          </cell>
        </row>
        <row r="17">
          <cell r="AC17">
            <v>2355.4437268199999</v>
          </cell>
        </row>
        <row r="18">
          <cell r="AC18">
            <v>345.04352233999998</v>
          </cell>
        </row>
        <row r="19">
          <cell r="AC19">
            <v>5371.9172113200002</v>
          </cell>
        </row>
        <row r="20">
          <cell r="AC20">
            <v>521.86177481599998</v>
          </cell>
        </row>
        <row r="21">
          <cell r="AC21">
            <v>4472.1214684799997</v>
          </cell>
        </row>
        <row r="22">
          <cell r="AC22">
            <v>352.51489233799998</v>
          </cell>
        </row>
        <row r="23">
          <cell r="AC23">
            <v>184.860413088</v>
          </cell>
        </row>
        <row r="24">
          <cell r="AC24">
            <v>58.377185210532062</v>
          </cell>
        </row>
        <row r="25">
          <cell r="AC25">
            <v>0</v>
          </cell>
        </row>
        <row r="26">
          <cell r="AC26">
            <v>118.130842687</v>
          </cell>
        </row>
        <row r="27">
          <cell r="AC27">
            <v>1068.4825092861149</v>
          </cell>
        </row>
        <row r="28">
          <cell r="AC28">
            <v>1855.5285697608845</v>
          </cell>
        </row>
      </sheetData>
      <sheetData sheetId="2">
        <row r="6">
          <cell r="AC6">
            <v>3058.4974584500001</v>
          </cell>
        </row>
        <row r="7">
          <cell r="AC7">
            <v>3717.6903154000001</v>
          </cell>
        </row>
        <row r="8">
          <cell r="AC8">
            <v>4070.7795532300001</v>
          </cell>
        </row>
        <row r="9">
          <cell r="AC9">
            <v>1174.5293794500001</v>
          </cell>
        </row>
        <row r="10">
          <cell r="AC10">
            <v>14554.8979196</v>
          </cell>
        </row>
        <row r="11">
          <cell r="AC11">
            <v>4685.6117946200002</v>
          </cell>
        </row>
        <row r="12">
          <cell r="AC12">
            <v>16244.202739544431</v>
          </cell>
        </row>
        <row r="13">
          <cell r="AC13">
            <v>1845.60063255</v>
          </cell>
        </row>
        <row r="14">
          <cell r="AC14">
            <v>11446.5980439</v>
          </cell>
        </row>
        <row r="15">
          <cell r="AC15">
            <v>644.48970362199998</v>
          </cell>
        </row>
        <row r="16">
          <cell r="AC16">
            <v>2247.3272940799998</v>
          </cell>
        </row>
        <row r="17">
          <cell r="AC17">
            <v>13977.8000123</v>
          </cell>
        </row>
        <row r="18">
          <cell r="AC18">
            <v>14223.333268300001</v>
          </cell>
        </row>
        <row r="19">
          <cell r="AC19">
            <v>6396.1291940600004</v>
          </cell>
        </row>
        <row r="20">
          <cell r="AC20">
            <v>3495.9301119000002</v>
          </cell>
        </row>
        <row r="21">
          <cell r="AC21">
            <v>336.417339465</v>
          </cell>
        </row>
        <row r="22">
          <cell r="AC22">
            <v>5849.2315873999996</v>
          </cell>
        </row>
        <row r="23">
          <cell r="AC23">
            <v>11467.828797800001</v>
          </cell>
        </row>
        <row r="24">
          <cell r="AC24">
            <v>875.49345895600004</v>
          </cell>
        </row>
        <row r="25">
          <cell r="AC25">
            <v>5227.4097795899997</v>
          </cell>
        </row>
        <row r="26">
          <cell r="AC26">
            <v>1546.57408265</v>
          </cell>
        </row>
        <row r="27">
          <cell r="AC27">
            <v>56.541045399700003</v>
          </cell>
        </row>
        <row r="28">
          <cell r="AC28">
            <v>10829.502607599999</v>
          </cell>
        </row>
        <row r="29">
          <cell r="AC29">
            <v>2807.8248111299999</v>
          </cell>
        </row>
        <row r="30">
          <cell r="AC30">
            <v>1536.0634988531633</v>
          </cell>
        </row>
        <row r="31">
          <cell r="AC31">
            <v>0</v>
          </cell>
        </row>
        <row r="32">
          <cell r="AC32">
            <v>10.742172075199999</v>
          </cell>
        </row>
        <row r="33">
          <cell r="AC33">
            <v>43.216937892499999</v>
          </cell>
        </row>
        <row r="34">
          <cell r="AC34">
            <v>186.11882757399999</v>
          </cell>
        </row>
        <row r="35">
          <cell r="AC35">
            <v>801.04109818100005</v>
          </cell>
        </row>
        <row r="36">
          <cell r="AC36">
            <v>576.86723916400001</v>
          </cell>
        </row>
        <row r="37">
          <cell r="AC37">
            <v>637.80778112099995</v>
          </cell>
        </row>
        <row r="38">
          <cell r="AC38">
            <v>131.150525311</v>
          </cell>
        </row>
      </sheetData>
      <sheetData sheetId="3">
        <row r="6">
          <cell r="AC6">
            <v>484.32328957200002</v>
          </cell>
        </row>
        <row r="7">
          <cell r="AC7">
            <v>2729.3183988699998</v>
          </cell>
        </row>
        <row r="8">
          <cell r="AC8">
            <v>4753.1252351599996</v>
          </cell>
        </row>
        <row r="9">
          <cell r="AC9">
            <v>5559.1561599699999</v>
          </cell>
        </row>
        <row r="10">
          <cell r="AC10">
            <v>1641.8563964699999</v>
          </cell>
        </row>
        <row r="11">
          <cell r="AC11">
            <v>4547.3241562900002</v>
          </cell>
        </row>
        <row r="12">
          <cell r="AC12">
            <v>6416.9660212299996</v>
          </cell>
        </row>
        <row r="13">
          <cell r="AC13">
            <v>4304.3403944600004</v>
          </cell>
        </row>
        <row r="14">
          <cell r="AC14">
            <v>3129.2781683899998</v>
          </cell>
        </row>
        <row r="15">
          <cell r="AC15">
            <v>447.267238034</v>
          </cell>
        </row>
        <row r="16">
          <cell r="AC16">
            <v>239.91372140300001</v>
          </cell>
        </row>
        <row r="17">
          <cell r="AC17">
            <v>1408.63040763</v>
          </cell>
        </row>
        <row r="18">
          <cell r="AC18">
            <v>73.922689043700004</v>
          </cell>
        </row>
        <row r="19">
          <cell r="AC19">
            <v>66.750695319399995</v>
          </cell>
        </row>
        <row r="20">
          <cell r="AC20">
            <v>575.79609159899996</v>
          </cell>
        </row>
        <row r="21">
          <cell r="AC21">
            <v>3.8559022464799999</v>
          </cell>
        </row>
        <row r="22">
          <cell r="AC22">
            <v>26.954870477499998</v>
          </cell>
        </row>
        <row r="23">
          <cell r="AC23">
            <v>22.727944469600001</v>
          </cell>
        </row>
        <row r="24">
          <cell r="AC24">
            <v>171.87597187700001</v>
          </cell>
        </row>
      </sheetData>
      <sheetData sheetId="4">
        <row r="6">
          <cell r="AC6">
            <v>1132.6194716699999</v>
          </cell>
        </row>
        <row r="7">
          <cell r="AC7">
            <v>2375.5591563100002</v>
          </cell>
        </row>
        <row r="8">
          <cell r="AC8">
            <v>18914.980822699999</v>
          </cell>
        </row>
        <row r="9">
          <cell r="AC9">
            <v>7059.2201373999997</v>
          </cell>
        </row>
        <row r="10">
          <cell r="AC10">
            <v>4178.4953525299998</v>
          </cell>
        </row>
        <row r="11">
          <cell r="AC11">
            <v>2012.4282584800001</v>
          </cell>
        </row>
        <row r="12">
          <cell r="AC12">
            <v>1152.49045071</v>
          </cell>
        </row>
        <row r="13">
          <cell r="AC13">
            <v>2766.9411948400002</v>
          </cell>
        </row>
        <row r="14">
          <cell r="AC14">
            <v>11959.699226500001</v>
          </cell>
        </row>
        <row r="16">
          <cell r="AC16">
            <v>3.2713721112099998</v>
          </cell>
        </row>
        <row r="17">
          <cell r="AC17">
            <v>217.364621303045</v>
          </cell>
        </row>
      </sheetData>
      <sheetData sheetId="5">
        <row r="6">
          <cell r="AC6">
            <v>3058.5853581199999</v>
          </cell>
        </row>
        <row r="7">
          <cell r="AC7">
            <v>3878.2915320500001</v>
          </cell>
        </row>
        <row r="8">
          <cell r="AC8">
            <v>1162.38666825</v>
          </cell>
        </row>
        <row r="9">
          <cell r="AC9">
            <v>7230.9984327900002</v>
          </cell>
        </row>
        <row r="10">
          <cell r="AC10">
            <v>5084.1907998200004</v>
          </cell>
        </row>
        <row r="11">
          <cell r="AC11">
            <v>10518.8279599</v>
          </cell>
        </row>
        <row r="12">
          <cell r="AC12">
            <v>6956.9196031600004</v>
          </cell>
        </row>
        <row r="13">
          <cell r="AC13">
            <v>3734.9126838900002</v>
          </cell>
        </row>
        <row r="14">
          <cell r="AC14">
            <v>1582.64560364</v>
          </cell>
        </row>
        <row r="15">
          <cell r="AC15">
            <v>520.32519745078901</v>
          </cell>
        </row>
        <row r="16">
          <cell r="AC16">
            <v>34.486404580200002</v>
          </cell>
        </row>
      </sheetData>
      <sheetData sheetId="6">
        <row r="6">
          <cell r="AC6">
            <v>3439.0738231800001</v>
          </cell>
        </row>
        <row r="7">
          <cell r="AC7">
            <v>97345.594334895242</v>
          </cell>
        </row>
        <row r="8">
          <cell r="AC8">
            <v>2998.0497218400001</v>
          </cell>
        </row>
        <row r="9">
          <cell r="AC9">
            <v>2104.90941643</v>
          </cell>
        </row>
        <row r="10">
          <cell r="AC10">
            <v>2614.76042723</v>
          </cell>
        </row>
        <row r="11">
          <cell r="AC11">
            <v>34604.07105799581</v>
          </cell>
        </row>
        <row r="12">
          <cell r="AC12">
            <v>159485.34686799999</v>
          </cell>
        </row>
        <row r="13">
          <cell r="AC13">
            <v>5201.8691756799999</v>
          </cell>
        </row>
        <row r="14">
          <cell r="AC14">
            <v>14981.3520362</v>
          </cell>
        </row>
        <row r="15">
          <cell r="AC15">
            <v>25185.719102999999</v>
          </cell>
        </row>
        <row r="16">
          <cell r="AC16">
            <v>2311.0043411500001</v>
          </cell>
        </row>
        <row r="17">
          <cell r="AC17">
            <v>3909.42567323</v>
          </cell>
        </row>
        <row r="18">
          <cell r="AC18">
            <v>1603.63838093</v>
          </cell>
        </row>
        <row r="19">
          <cell r="AC19">
            <v>2805.3242585900002</v>
          </cell>
        </row>
        <row r="20">
          <cell r="AC20">
            <v>46.245948148799997</v>
          </cell>
        </row>
        <row r="21">
          <cell r="AC21">
            <v>246.272151181</v>
          </cell>
        </row>
        <row r="22">
          <cell r="AC22">
            <v>128.299671133</v>
          </cell>
        </row>
      </sheetData>
      <sheetData sheetId="7">
        <row r="6">
          <cell r="AC6">
            <v>1729.4525776099999</v>
          </cell>
        </row>
        <row r="7">
          <cell r="AC7">
            <v>570.87108687299997</v>
          </cell>
        </row>
        <row r="8">
          <cell r="AC8">
            <v>729.06583495100006</v>
          </cell>
        </row>
        <row r="9">
          <cell r="AC9">
            <v>1930.8686138099999</v>
          </cell>
        </row>
        <row r="10">
          <cell r="AC10">
            <v>3375.0987793600002</v>
          </cell>
        </row>
        <row r="11">
          <cell r="AC11">
            <v>340.33170171299997</v>
          </cell>
        </row>
        <row r="12">
          <cell r="AC12">
            <v>1042.92187956</v>
          </cell>
        </row>
        <row r="13">
          <cell r="AC13">
            <v>398.10131005400001</v>
          </cell>
        </row>
        <row r="14">
          <cell r="AC14">
            <v>1066.6410577199999</v>
          </cell>
        </row>
        <row r="15">
          <cell r="AC15">
            <v>151.87648803299999</v>
          </cell>
        </row>
      </sheetData>
      <sheetData sheetId="8">
        <row r="6">
          <cell r="AC6">
            <v>258.70520787300001</v>
          </cell>
        </row>
        <row r="7">
          <cell r="AC7">
            <v>730.90407810099998</v>
          </cell>
        </row>
        <row r="8">
          <cell r="AC8">
            <v>6265.1672535119997</v>
          </cell>
        </row>
        <row r="9">
          <cell r="AC9">
            <v>4494.1326895419998</v>
          </cell>
        </row>
        <row r="10">
          <cell r="AC10">
            <v>5882.1856334055601</v>
          </cell>
        </row>
        <row r="11">
          <cell r="AC11">
            <v>204.02417092330001</v>
          </cell>
        </row>
        <row r="12">
          <cell r="AC12">
            <v>7716.1209484662004</v>
          </cell>
        </row>
        <row r="14">
          <cell r="AC14">
            <v>155.2914915037</v>
          </cell>
        </row>
        <row r="15">
          <cell r="AC15">
            <v>90.106875509000005</v>
          </cell>
        </row>
        <row r="16">
          <cell r="AC16">
            <v>3063.1107677999998</v>
          </cell>
        </row>
        <row r="17">
          <cell r="AC17">
            <v>157.894946734</v>
          </cell>
        </row>
        <row r="18">
          <cell r="AC18">
            <v>115.964938664</v>
          </cell>
        </row>
        <row r="19">
          <cell r="AC19">
            <v>113.252420306</v>
          </cell>
        </row>
        <row r="20">
          <cell r="AC20">
            <v>0.404025412059</v>
          </cell>
        </row>
      </sheetData>
      <sheetData sheetId="9">
        <row r="6">
          <cell r="AC6">
            <v>1434.7081125</v>
          </cell>
        </row>
        <row r="7">
          <cell r="AC7">
            <v>781.54916359100002</v>
          </cell>
        </row>
        <row r="8">
          <cell r="AC8">
            <v>1458.32739348</v>
          </cell>
        </row>
        <row r="9">
          <cell r="AC9">
            <v>182.388354228</v>
          </cell>
        </row>
        <row r="10">
          <cell r="AC10">
            <v>9020.8248723100005</v>
          </cell>
        </row>
        <row r="11">
          <cell r="AC11">
            <v>1148.5081803</v>
          </cell>
        </row>
        <row r="12">
          <cell r="AC12">
            <v>0</v>
          </cell>
        </row>
      </sheetData>
      <sheetData sheetId="10">
        <row r="6">
          <cell r="AC6">
            <v>14.2621489078</v>
          </cell>
        </row>
        <row r="7">
          <cell r="AC7">
            <v>154.318307455</v>
          </cell>
        </row>
        <row r="8">
          <cell r="AC8">
            <v>130.96294227199999</v>
          </cell>
        </row>
        <row r="9">
          <cell r="AC9">
            <v>483.22908783399998</v>
          </cell>
        </row>
        <row r="10">
          <cell r="AC10">
            <v>0.95839202675299995</v>
          </cell>
        </row>
        <row r="11">
          <cell r="AC11">
            <v>0</v>
          </cell>
        </row>
        <row r="12">
          <cell r="AC12">
            <v>0</v>
          </cell>
        </row>
      </sheetData>
      <sheetData sheetId="11" refreshError="1"/>
      <sheetData sheetId="12">
        <row r="6">
          <cell r="AC6">
            <v>26355.4855269</v>
          </cell>
        </row>
        <row r="7">
          <cell r="AC7">
            <v>32070.520308499999</v>
          </cell>
        </row>
        <row r="8">
          <cell r="AC8">
            <v>32789.406299800001</v>
          </cell>
        </row>
        <row r="9">
          <cell r="AC9">
            <v>9054.5470976399993</v>
          </cell>
        </row>
        <row r="10">
          <cell r="AC10">
            <v>27187.4866066</v>
          </cell>
        </row>
        <row r="11">
          <cell r="AC11">
            <v>688.533529069</v>
          </cell>
        </row>
        <row r="12">
          <cell r="AC12">
            <v>11236.60755832422</v>
          </cell>
        </row>
        <row r="13">
          <cell r="AC13">
            <v>4694.4499338097839</v>
          </cell>
        </row>
        <row r="14">
          <cell r="AC14">
            <v>5585.8789572956521</v>
          </cell>
        </row>
        <row r="15">
          <cell r="AC15">
            <v>20657.873810016325</v>
          </cell>
        </row>
        <row r="16">
          <cell r="AC16">
            <v>17985.033899400001</v>
          </cell>
        </row>
        <row r="17">
          <cell r="AC17">
            <v>22790.04114248804</v>
          </cell>
        </row>
        <row r="18">
          <cell r="AC18">
            <v>20051.7197677</v>
          </cell>
        </row>
        <row r="19">
          <cell r="AC19">
            <v>10317.4723994</v>
          </cell>
        </row>
        <row r="20">
          <cell r="AC20">
            <v>4321.38804471</v>
          </cell>
        </row>
        <row r="21">
          <cell r="AC21">
            <v>6043.6269288499998</v>
          </cell>
        </row>
        <row r="22">
          <cell r="AC22">
            <v>12294.737436752244</v>
          </cell>
        </row>
        <row r="23">
          <cell r="AC23">
            <v>7078.3411634499998</v>
          </cell>
        </row>
        <row r="24">
          <cell r="AC24">
            <v>50.201796413799997</v>
          </cell>
        </row>
        <row r="25">
          <cell r="AC25">
            <v>47.533698375999997</v>
          </cell>
        </row>
        <row r="26">
          <cell r="AC26">
            <v>818.46934750399998</v>
          </cell>
        </row>
        <row r="27">
          <cell r="AC27">
            <v>139.50437378300001</v>
          </cell>
        </row>
        <row r="28">
          <cell r="AC28">
            <v>531.61792448779988</v>
          </cell>
        </row>
        <row r="29">
          <cell r="AC29">
            <v>0</v>
          </cell>
        </row>
        <row r="30">
          <cell r="AC30">
            <v>95.277712007429997</v>
          </cell>
        </row>
        <row r="31">
          <cell r="AC31">
            <v>113.081356856</v>
          </cell>
        </row>
        <row r="32">
          <cell r="AC32">
            <v>688.28417509799999</v>
          </cell>
        </row>
      </sheetData>
      <sheetData sheetId="13">
        <row r="6">
          <cell r="AC6">
            <v>13443.5449372</v>
          </cell>
        </row>
        <row r="7">
          <cell r="AC7">
            <v>6335.5451362100002</v>
          </cell>
        </row>
        <row r="8">
          <cell r="AC8">
            <v>3278.8593569</v>
          </cell>
        </row>
        <row r="9">
          <cell r="AC9">
            <v>995.83787185200003</v>
          </cell>
        </row>
        <row r="10">
          <cell r="AC10">
            <v>11640.6916436801</v>
          </cell>
        </row>
        <row r="11">
          <cell r="AC11">
            <v>2570.9673099800002</v>
          </cell>
        </row>
        <row r="12">
          <cell r="AC12">
            <v>4034.31635861</v>
          </cell>
        </row>
        <row r="13">
          <cell r="AC13">
            <v>5304.5066482100001</v>
          </cell>
        </row>
        <row r="14">
          <cell r="AC14">
            <v>12133.3462611</v>
          </cell>
        </row>
        <row r="15">
          <cell r="AC15">
            <v>4389.5468246822293</v>
          </cell>
        </row>
        <row r="16">
          <cell r="AC16">
            <v>3968.4352929533466</v>
          </cell>
        </row>
        <row r="17">
          <cell r="AC17">
            <v>18318.12121236321</v>
          </cell>
        </row>
        <row r="18">
          <cell r="AC18">
            <v>5106.0036234710196</v>
          </cell>
        </row>
        <row r="19">
          <cell r="AC19">
            <v>23434.828808536444</v>
          </cell>
        </row>
        <row r="20">
          <cell r="AC20">
            <v>45816.440985499998</v>
          </cell>
        </row>
        <row r="21">
          <cell r="AC21">
            <v>44329.1563637</v>
          </cell>
        </row>
        <row r="22">
          <cell r="AC22">
            <v>14716.230857</v>
          </cell>
        </row>
        <row r="23">
          <cell r="AC23">
            <v>19602.032507694294</v>
          </cell>
        </row>
        <row r="24">
          <cell r="AC24">
            <v>6704.9378649113996</v>
          </cell>
        </row>
        <row r="25">
          <cell r="AC25">
            <v>13985.905240100001</v>
          </cell>
        </row>
        <row r="26">
          <cell r="AC26">
            <v>8314.3381206819668</v>
          </cell>
        </row>
        <row r="27">
          <cell r="AC27">
            <v>3303.1139067499998</v>
          </cell>
        </row>
        <row r="28">
          <cell r="AC28">
            <v>645.62104763299999</v>
          </cell>
        </row>
        <row r="29">
          <cell r="AC29">
            <v>4493.7670998399999</v>
          </cell>
        </row>
        <row r="30">
          <cell r="AC30">
            <v>445.88787211200003</v>
          </cell>
        </row>
        <row r="31">
          <cell r="AC31">
            <v>2576.0306025099999</v>
          </cell>
        </row>
        <row r="32">
          <cell r="AC32">
            <v>7547.9518125100003</v>
          </cell>
        </row>
        <row r="33">
          <cell r="AC33">
            <v>3425.6393018700001</v>
          </cell>
        </row>
        <row r="34">
          <cell r="AC34">
            <v>9214.4820905976412</v>
          </cell>
        </row>
        <row r="35">
          <cell r="AC35">
            <v>3.6023997572100001E-2</v>
          </cell>
        </row>
        <row r="36">
          <cell r="AC36">
            <v>47.538419629800003</v>
          </cell>
        </row>
        <row r="37">
          <cell r="AC37">
            <v>18.337318461300001</v>
          </cell>
        </row>
        <row r="38">
          <cell r="AC38">
            <v>143.343969249</v>
          </cell>
        </row>
        <row r="39">
          <cell r="AC39">
            <v>70.941152087999996</v>
          </cell>
        </row>
        <row r="40">
          <cell r="AC40">
            <v>22.346524214199999</v>
          </cell>
        </row>
      </sheetData>
      <sheetData sheetId="14">
        <row r="6">
          <cell r="AC6">
            <v>970.212116756</v>
          </cell>
        </row>
        <row r="7">
          <cell r="AC7">
            <v>1921.7990183300001</v>
          </cell>
        </row>
        <row r="8">
          <cell r="AC8">
            <v>27709.205737200002</v>
          </cell>
        </row>
        <row r="9">
          <cell r="AC9">
            <v>481.67250248699997</v>
          </cell>
        </row>
        <row r="10">
          <cell r="AC10">
            <v>7.55670364783</v>
          </cell>
        </row>
      </sheetData>
      <sheetData sheetId="15">
        <row r="6">
          <cell r="AC6">
            <v>7414.8326372199999</v>
          </cell>
        </row>
        <row r="7">
          <cell r="AC7">
            <v>7761.9939756521389</v>
          </cell>
        </row>
        <row r="8">
          <cell r="AC8">
            <v>1747.5141718299999</v>
          </cell>
        </row>
        <row r="9">
          <cell r="AC9">
            <v>3913.8962970299999</v>
          </cell>
        </row>
        <row r="10">
          <cell r="AC10">
            <v>21579.360675</v>
          </cell>
        </row>
        <row r="11">
          <cell r="AC11">
            <v>9607.1355736700007</v>
          </cell>
        </row>
        <row r="12">
          <cell r="AC12">
            <v>7783.0828629799998</v>
          </cell>
        </row>
        <row r="13">
          <cell r="AC13">
            <v>3689.38968725</v>
          </cell>
        </row>
        <row r="14">
          <cell r="AC14">
            <v>4348.1081584000003</v>
          </cell>
        </row>
        <row r="15">
          <cell r="AC15">
            <v>8526.5215125935756</v>
          </cell>
        </row>
        <row r="16">
          <cell r="AC16">
            <v>7411.3600378857773</v>
          </cell>
        </row>
        <row r="17">
          <cell r="AC17">
            <v>3101.6844249932155</v>
          </cell>
        </row>
        <row r="18">
          <cell r="AC18">
            <v>9488.9479741600007</v>
          </cell>
        </row>
        <row r="19">
          <cell r="AC19">
            <v>1416.7582083299999</v>
          </cell>
        </row>
        <row r="20">
          <cell r="AC20">
            <v>2014.4857216400001</v>
          </cell>
        </row>
        <row r="21">
          <cell r="AC21">
            <v>10263.0516176</v>
          </cell>
        </row>
        <row r="22">
          <cell r="AC22">
            <v>4442.4509950499005</v>
          </cell>
        </row>
        <row r="23">
          <cell r="AC23">
            <v>4484.5717199000001</v>
          </cell>
        </row>
        <row r="24">
          <cell r="AC24">
            <v>7043.8539893089383</v>
          </cell>
        </row>
        <row r="25">
          <cell r="AC25">
            <v>2039.7379223100256</v>
          </cell>
        </row>
        <row r="26">
          <cell r="AC26">
            <v>18514.96001029832</v>
          </cell>
        </row>
        <row r="27">
          <cell r="AC27">
            <v>56400.565436880046</v>
          </cell>
        </row>
        <row r="28">
          <cell r="AC28">
            <v>38933.418313200003</v>
          </cell>
        </row>
        <row r="29">
          <cell r="AC29">
            <v>45613.490124600001</v>
          </cell>
        </row>
        <row r="30">
          <cell r="AC30">
            <v>28026.355678200001</v>
          </cell>
        </row>
        <row r="31">
          <cell r="AC31">
            <v>20255.833029260535</v>
          </cell>
        </row>
        <row r="32">
          <cell r="AC32">
            <v>9180.8165366899993</v>
          </cell>
        </row>
        <row r="33">
          <cell r="AC33">
            <v>10095.1494353</v>
          </cell>
        </row>
        <row r="34">
          <cell r="AC34">
            <v>15645.8976004</v>
          </cell>
        </row>
        <row r="35">
          <cell r="AC35">
            <v>0</v>
          </cell>
        </row>
        <row r="36">
          <cell r="AC36">
            <v>0</v>
          </cell>
        </row>
        <row r="37">
          <cell r="AC37">
            <v>0</v>
          </cell>
        </row>
        <row r="38">
          <cell r="AC38">
            <v>0</v>
          </cell>
        </row>
        <row r="39">
          <cell r="AC39">
            <v>0</v>
          </cell>
        </row>
        <row r="40">
          <cell r="AC40">
            <v>0</v>
          </cell>
        </row>
        <row r="41">
          <cell r="AC41">
            <v>0</v>
          </cell>
        </row>
        <row r="42">
          <cell r="AC42">
            <v>0</v>
          </cell>
        </row>
        <row r="43">
          <cell r="AC43">
            <v>0</v>
          </cell>
        </row>
      </sheetData>
      <sheetData sheetId="16">
        <row r="6">
          <cell r="AC6">
            <v>32866.1602184</v>
          </cell>
        </row>
        <row r="7">
          <cell r="AC7">
            <v>31009.4842905</v>
          </cell>
        </row>
        <row r="8">
          <cell r="AC8">
            <v>10449.6351737</v>
          </cell>
        </row>
        <row r="9">
          <cell r="AC9">
            <v>18925.776740864421</v>
          </cell>
        </row>
        <row r="10">
          <cell r="AC10">
            <v>1069.2521825700001</v>
          </cell>
        </row>
        <row r="11">
          <cell r="AC11">
            <v>1533.48221547</v>
          </cell>
        </row>
        <row r="12">
          <cell r="AC12">
            <v>4358.5438742174601</v>
          </cell>
        </row>
        <row r="13">
          <cell r="AC13">
            <v>213.755793939</v>
          </cell>
        </row>
      </sheetData>
      <sheetData sheetId="17">
        <row r="6">
          <cell r="AC6">
            <v>511.68456465280633</v>
          </cell>
        </row>
        <row r="7">
          <cell r="AC7">
            <v>1054.3628697459999</v>
          </cell>
        </row>
        <row r="8">
          <cell r="AC8">
            <v>162.78003670620001</v>
          </cell>
        </row>
        <row r="9">
          <cell r="AC9">
            <v>1410.104874932</v>
          </cell>
        </row>
        <row r="10">
          <cell r="AC10">
            <v>50.782476211800002</v>
          </cell>
        </row>
        <row r="11">
          <cell r="AC11">
            <v>391.46292696199998</v>
          </cell>
        </row>
        <row r="12">
          <cell r="AC12">
            <v>865.58511535599996</v>
          </cell>
        </row>
        <row r="13">
          <cell r="AC13">
            <v>419.70366004334721</v>
          </cell>
        </row>
        <row r="14">
          <cell r="AC14">
            <v>214.33139485999999</v>
          </cell>
        </row>
      </sheetData>
      <sheetData sheetId="18">
        <row r="6">
          <cell r="AC6">
            <v>8211.3077797626647</v>
          </cell>
        </row>
        <row r="7">
          <cell r="AC7">
            <v>19895.111724606468</v>
          </cell>
        </row>
        <row r="8">
          <cell r="AC8">
            <v>19021.216516966331</v>
          </cell>
        </row>
        <row r="9">
          <cell r="AC9">
            <v>35331.633821017487</v>
          </cell>
        </row>
        <row r="10">
          <cell r="AC10">
            <v>6039.9268533643108</v>
          </cell>
        </row>
        <row r="11">
          <cell r="AC11">
            <v>0</v>
          </cell>
        </row>
        <row r="12">
          <cell r="AC12">
            <v>3141.0636745455704</v>
          </cell>
        </row>
        <row r="13">
          <cell r="AC13">
            <v>2276.9044556760164</v>
          </cell>
        </row>
        <row r="14">
          <cell r="AC14">
            <v>147.4458680436</v>
          </cell>
        </row>
        <row r="15">
          <cell r="AC15">
            <v>1285.568196272</v>
          </cell>
        </row>
      </sheetData>
      <sheetData sheetId="19">
        <row r="6">
          <cell r="AC6">
            <v>7263.8735649399996</v>
          </cell>
        </row>
        <row r="7">
          <cell r="AC7">
            <v>0</v>
          </cell>
        </row>
        <row r="8">
          <cell r="AC8">
            <v>7936.5550887400004</v>
          </cell>
        </row>
        <row r="9">
          <cell r="AC9">
            <v>3541.4526168399998</v>
          </cell>
        </row>
        <row r="10">
          <cell r="AC10">
            <v>3916.3783777600001</v>
          </cell>
        </row>
        <row r="11">
          <cell r="AC11">
            <v>2601.8073462766861</v>
          </cell>
        </row>
        <row r="12">
          <cell r="AC12">
            <v>55.614527389800003</v>
          </cell>
        </row>
        <row r="13">
          <cell r="AC13">
            <v>27.989409097599999</v>
          </cell>
        </row>
        <row r="14">
          <cell r="AC14">
            <v>0</v>
          </cell>
        </row>
        <row r="15">
          <cell r="AC15">
            <v>928.81339357399997</v>
          </cell>
        </row>
        <row r="16">
          <cell r="AC16">
            <v>2717.8749248200002</v>
          </cell>
        </row>
        <row r="17">
          <cell r="AC17">
            <v>5857.7469107799998</v>
          </cell>
        </row>
        <row r="18">
          <cell r="AC18">
            <v>8603.3148304599999</v>
          </cell>
        </row>
        <row r="19">
          <cell r="AC19">
            <v>9419.5987720681096</v>
          </cell>
        </row>
        <row r="20">
          <cell r="AC20">
            <v>11027.618931700001</v>
          </cell>
        </row>
        <row r="21">
          <cell r="AC21">
            <v>2784.3385568026342</v>
          </cell>
        </row>
        <row r="22">
          <cell r="AC22">
            <v>5163.2645534800004</v>
          </cell>
        </row>
        <row r="23">
          <cell r="AC23">
            <v>4267.2207428000002</v>
          </cell>
        </row>
        <row r="24">
          <cell r="AC24">
            <v>13269.8045442</v>
          </cell>
        </row>
        <row r="25">
          <cell r="AC25">
            <v>0</v>
          </cell>
        </row>
        <row r="26">
          <cell r="AC26">
            <v>1979.6297825920001</v>
          </cell>
        </row>
        <row r="27">
          <cell r="AC27">
            <v>335.03687409200001</v>
          </cell>
        </row>
      </sheetData>
      <sheetData sheetId="20">
        <row r="6">
          <cell r="AC6">
            <v>0</v>
          </cell>
        </row>
        <row r="7">
          <cell r="AC7">
            <v>8204.1028966899994</v>
          </cell>
        </row>
        <row r="8">
          <cell r="AC8">
            <v>16733.0367644</v>
          </cell>
        </row>
        <row r="9">
          <cell r="AC9">
            <v>9757.4215947800003</v>
          </cell>
        </row>
        <row r="10">
          <cell r="AC10">
            <v>20101.411385200001</v>
          </cell>
        </row>
        <row r="11">
          <cell r="AC11">
            <v>30484.346602199999</v>
          </cell>
        </row>
        <row r="12">
          <cell r="AC12">
            <v>15277.9556617</v>
          </cell>
        </row>
        <row r="13">
          <cell r="AC13">
            <v>11013.5674492</v>
          </cell>
        </row>
        <row r="14">
          <cell r="AC14">
            <v>7638.7221427300001</v>
          </cell>
        </row>
        <row r="15">
          <cell r="AC15">
            <v>3423.2327788799998</v>
          </cell>
        </row>
        <row r="16">
          <cell r="AC16">
            <v>10670.915813899999</v>
          </cell>
        </row>
        <row r="17">
          <cell r="AC17">
            <v>33879.377440199998</v>
          </cell>
        </row>
        <row r="18">
          <cell r="AC18">
            <v>207.772912865</v>
          </cell>
        </row>
        <row r="19">
          <cell r="AC19">
            <v>1045.36170836</v>
          </cell>
        </row>
      </sheetData>
      <sheetData sheetId="21">
        <row r="6">
          <cell r="AC6">
            <v>2766.6478677999999</v>
          </cell>
        </row>
        <row r="7">
          <cell r="AC7">
            <v>8783.2222760055902</v>
          </cell>
        </row>
        <row r="8">
          <cell r="AC8">
            <v>65662.348273591764</v>
          </cell>
        </row>
        <row r="9">
          <cell r="AC9">
            <v>7794.2901483420528</v>
          </cell>
        </row>
        <row r="10">
          <cell r="AC10">
            <v>1344.3468280500001</v>
          </cell>
        </row>
        <row r="11">
          <cell r="AC11">
            <v>2163.8513064594513</v>
          </cell>
        </row>
        <row r="12">
          <cell r="AC12">
            <v>261.31100317986045</v>
          </cell>
        </row>
        <row r="13">
          <cell r="AC13">
            <v>3111.4288355689382</v>
          </cell>
        </row>
        <row r="14">
          <cell r="AC14">
            <v>11026.199058174472</v>
          </cell>
        </row>
        <row r="15">
          <cell r="AC15">
            <v>27130.497891503768</v>
          </cell>
        </row>
        <row r="16">
          <cell r="AC16">
            <v>115.811164499</v>
          </cell>
        </row>
        <row r="17">
          <cell r="AC17">
            <v>2157.7957012900001</v>
          </cell>
        </row>
        <row r="18">
          <cell r="AC18">
            <v>89.405956561047532</v>
          </cell>
        </row>
        <row r="19">
          <cell r="AC19">
            <v>0</v>
          </cell>
        </row>
      </sheetData>
      <sheetData sheetId="22">
        <row r="6">
          <cell r="AC6">
            <v>22032.974019599998</v>
          </cell>
        </row>
        <row r="7">
          <cell r="AC7">
            <v>5744.5182118000166</v>
          </cell>
        </row>
        <row r="8">
          <cell r="AC8">
            <v>28961.891862799999</v>
          </cell>
        </row>
        <row r="9">
          <cell r="AC9">
            <v>70515.225082100005</v>
          </cell>
        </row>
        <row r="10">
          <cell r="AC10">
            <v>25924.082609000001</v>
          </cell>
        </row>
        <row r="11">
          <cell r="AC11">
            <v>18037.1090931</v>
          </cell>
        </row>
        <row r="12">
          <cell r="AC12">
            <v>6891.05852693</v>
          </cell>
        </row>
        <row r="13">
          <cell r="AC13">
            <v>21918.816922517235</v>
          </cell>
        </row>
        <row r="14">
          <cell r="AC14">
            <v>7165.2519201499999</v>
          </cell>
        </row>
        <row r="15">
          <cell r="AC15">
            <v>4295.79436678</v>
          </cell>
        </row>
        <row r="16">
          <cell r="AC16">
            <v>3656.2237311600002</v>
          </cell>
        </row>
        <row r="17">
          <cell r="AC17">
            <v>1631.09970628</v>
          </cell>
        </row>
        <row r="18">
          <cell r="AC18">
            <v>629.64127546199995</v>
          </cell>
        </row>
      </sheetData>
      <sheetData sheetId="23">
        <row r="6">
          <cell r="AC6">
            <v>6049.3277136699999</v>
          </cell>
        </row>
        <row r="7">
          <cell r="AC7">
            <v>8.6921918895800001</v>
          </cell>
        </row>
        <row r="8">
          <cell r="AC8">
            <v>4546.2441867827101</v>
          </cell>
        </row>
        <row r="9">
          <cell r="AC9">
            <v>670.72447235300001</v>
          </cell>
        </row>
        <row r="10">
          <cell r="AC10">
            <v>552.10481625241005</v>
          </cell>
        </row>
        <row r="14">
          <cell r="AC14">
            <v>6046.1820215099997</v>
          </cell>
        </row>
        <row r="15">
          <cell r="AC15">
            <v>24.355749734300002</v>
          </cell>
        </row>
        <row r="17">
          <cell r="AC17">
            <v>90.651182347800003</v>
          </cell>
        </row>
        <row r="18">
          <cell r="AC18">
            <v>564.2542179424139</v>
          </cell>
        </row>
        <row r="20">
          <cell r="AC20">
            <v>65.215153212909087</v>
          </cell>
        </row>
      </sheetData>
      <sheetData sheetId="24">
        <row r="6">
          <cell r="AC6">
            <v>646.50595199500003</v>
          </cell>
        </row>
        <row r="7">
          <cell r="AC7">
            <v>4784.0483117499998</v>
          </cell>
        </row>
        <row r="8">
          <cell r="AC8">
            <v>1038.5190807900001</v>
          </cell>
        </row>
        <row r="9">
          <cell r="AC9">
            <v>179.62974062376784</v>
          </cell>
        </row>
        <row r="10">
          <cell r="AC10">
            <v>9.5529406909199999</v>
          </cell>
        </row>
      </sheetData>
      <sheetData sheetId="25">
        <row r="6">
          <cell r="AC6">
            <v>4335.7669480599998</v>
          </cell>
        </row>
        <row r="7">
          <cell r="AC7">
            <v>1631.41579748</v>
          </cell>
        </row>
        <row r="8">
          <cell r="AC8">
            <v>1.04877427808</v>
          </cell>
        </row>
        <row r="9">
          <cell r="AC9">
            <v>126.602415424</v>
          </cell>
        </row>
        <row r="10">
          <cell r="AC10">
            <v>1192.0263773900001</v>
          </cell>
        </row>
        <row r="11">
          <cell r="AC11">
            <v>271.97314434800001</v>
          </cell>
        </row>
        <row r="12">
          <cell r="AC12">
            <v>1021.06383719</v>
          </cell>
        </row>
        <row r="13">
          <cell r="AC13">
            <v>0</v>
          </cell>
        </row>
        <row r="14">
          <cell r="AC14">
            <v>231.00263985399999</v>
          </cell>
        </row>
        <row r="15">
          <cell r="AC15">
            <v>115.771413694</v>
          </cell>
        </row>
        <row r="16">
          <cell r="AC16">
            <v>135.811280337</v>
          </cell>
        </row>
        <row r="17">
          <cell r="AC17">
            <v>47.2557591944</v>
          </cell>
        </row>
        <row r="18">
          <cell r="AC18">
            <v>3.34245949084</v>
          </cell>
        </row>
        <row r="19">
          <cell r="AC19">
            <v>506.88918518999998</v>
          </cell>
        </row>
        <row r="20">
          <cell r="AC20">
            <v>82.846033100699998</v>
          </cell>
        </row>
      </sheetData>
      <sheetData sheetId="26">
        <row r="6">
          <cell r="AC6">
            <v>50.621566122499999</v>
          </cell>
        </row>
        <row r="7">
          <cell r="AC7">
            <v>3244.9125126700001</v>
          </cell>
        </row>
        <row r="8">
          <cell r="AC8">
            <v>901.02512984700002</v>
          </cell>
        </row>
        <row r="9">
          <cell r="AC9">
            <v>3928.8693471199999</v>
          </cell>
        </row>
        <row r="10">
          <cell r="AC10">
            <v>1985.3336315900001</v>
          </cell>
        </row>
        <row r="11">
          <cell r="AC11">
            <v>1341.7806728200001</v>
          </cell>
        </row>
        <row r="12">
          <cell r="AC12">
            <v>739.43261902300003</v>
          </cell>
        </row>
        <row r="13">
          <cell r="AC13">
            <v>1657.7320485600001</v>
          </cell>
        </row>
        <row r="14">
          <cell r="AC14">
            <v>470.41154035</v>
          </cell>
        </row>
        <row r="15">
          <cell r="AC15">
            <v>2589.2896170399999</v>
          </cell>
        </row>
        <row r="16">
          <cell r="AC16">
            <v>0</v>
          </cell>
        </row>
        <row r="17">
          <cell r="AC17">
            <v>2093.2760851100002</v>
          </cell>
        </row>
        <row r="18">
          <cell r="AC18">
            <v>127.00726995700001</v>
          </cell>
        </row>
      </sheetData>
      <sheetData sheetId="27">
        <row r="6">
          <cell r="AC6">
            <v>545.976677763</v>
          </cell>
        </row>
        <row r="7">
          <cell r="AC7">
            <v>5804.4232431399996</v>
          </cell>
        </row>
        <row r="8">
          <cell r="AC8">
            <v>563.26662702099998</v>
          </cell>
        </row>
        <row r="9">
          <cell r="AC9">
            <v>13482.5015893</v>
          </cell>
        </row>
        <row r="10">
          <cell r="AC10">
            <v>3610.98240876</v>
          </cell>
        </row>
        <row r="11">
          <cell r="AC11">
            <v>5505.2434726819447</v>
          </cell>
        </row>
        <row r="12">
          <cell r="AC12">
            <v>8330.2378100099995</v>
          </cell>
        </row>
        <row r="13">
          <cell r="AC13">
            <v>13002.069481500001</v>
          </cell>
        </row>
        <row r="14">
          <cell r="AC14">
            <v>4017.9412558700001</v>
          </cell>
        </row>
        <row r="15">
          <cell r="AC15">
            <v>6489.99042629</v>
          </cell>
        </row>
        <row r="16">
          <cell r="AC16">
            <v>75686.395722312722</v>
          </cell>
        </row>
        <row r="17">
          <cell r="AC17">
            <v>3685.7505347000001</v>
          </cell>
        </row>
        <row r="18">
          <cell r="AC18">
            <v>59709.368677374601</v>
          </cell>
        </row>
        <row r="19">
          <cell r="AC19">
            <v>8341.7589659032183</v>
          </cell>
        </row>
        <row r="20">
          <cell r="AC20">
            <v>4720.8697596100001</v>
          </cell>
        </row>
        <row r="21">
          <cell r="AC21">
            <v>5388.8215705000002</v>
          </cell>
        </row>
        <row r="22">
          <cell r="AC22">
            <v>2585.8877039700001</v>
          </cell>
        </row>
        <row r="23">
          <cell r="AC23">
            <v>7169.4209295000001</v>
          </cell>
        </row>
        <row r="24">
          <cell r="AC24">
            <v>13740.0684487</v>
          </cell>
        </row>
        <row r="25">
          <cell r="AC25">
            <v>3885.06901874</v>
          </cell>
        </row>
        <row r="26">
          <cell r="AC26">
            <v>1331.35613246</v>
          </cell>
        </row>
        <row r="27">
          <cell r="AC27">
            <v>1127.49358282</v>
          </cell>
        </row>
        <row r="28">
          <cell r="AC28">
            <v>511.39795284799999</v>
          </cell>
        </row>
        <row r="29">
          <cell r="AC29">
            <v>26.306138327799999</v>
          </cell>
        </row>
      </sheetData>
      <sheetData sheetId="28">
        <row r="6">
          <cell r="AC6">
            <v>411.54436937200001</v>
          </cell>
        </row>
        <row r="7">
          <cell r="AC7">
            <v>108.59692829399999</v>
          </cell>
        </row>
        <row r="8">
          <cell r="AC8">
            <v>2118.8117534899998</v>
          </cell>
        </row>
        <row r="9">
          <cell r="AC9">
            <v>366.84992119200001</v>
          </cell>
        </row>
        <row r="10">
          <cell r="AC10">
            <v>1754.7864754499999</v>
          </cell>
        </row>
        <row r="11">
          <cell r="AC11">
            <v>476.60137265600002</v>
          </cell>
        </row>
        <row r="12">
          <cell r="AC12">
            <v>0</v>
          </cell>
        </row>
        <row r="13">
          <cell r="AC13">
            <v>207.94292580699999</v>
          </cell>
        </row>
        <row r="14">
          <cell r="AC14">
            <v>584.66980683099996</v>
          </cell>
        </row>
        <row r="15">
          <cell r="AC15">
            <v>1673.1916475527401</v>
          </cell>
        </row>
        <row r="16">
          <cell r="AC16">
            <v>495.63219083600001</v>
          </cell>
        </row>
        <row r="17">
          <cell r="AC17">
            <v>21.174701112699999</v>
          </cell>
        </row>
        <row r="18">
          <cell r="AC18">
            <v>41.922030231500003</v>
          </cell>
        </row>
        <row r="19">
          <cell r="AC19">
            <v>0</v>
          </cell>
        </row>
        <row r="20">
          <cell r="AC20">
            <v>0</v>
          </cell>
        </row>
        <row r="21">
          <cell r="AC21">
            <v>1.26634860826</v>
          </cell>
        </row>
        <row r="22">
          <cell r="AC22">
            <v>208.37399887199999</v>
          </cell>
        </row>
      </sheetData>
      <sheetData sheetId="29">
        <row r="6">
          <cell r="AC6">
            <v>1334.2551714000001</v>
          </cell>
        </row>
        <row r="7">
          <cell r="AC7">
            <v>844.66912821999995</v>
          </cell>
        </row>
        <row r="8">
          <cell r="AC8">
            <v>1414.3783080600001</v>
          </cell>
        </row>
        <row r="9">
          <cell r="AC9">
            <v>91.292958189399997</v>
          </cell>
        </row>
        <row r="10">
          <cell r="AC10">
            <v>1381.4048339000001</v>
          </cell>
        </row>
        <row r="11">
          <cell r="AC11">
            <v>50.269802307299997</v>
          </cell>
        </row>
      </sheetData>
      <sheetData sheetId="30">
        <row r="6">
          <cell r="AC6">
            <v>43.252373268100001</v>
          </cell>
        </row>
        <row r="7">
          <cell r="AC7">
            <v>1518.1577954500001</v>
          </cell>
        </row>
        <row r="8">
          <cell r="AC8">
            <v>8721.2367160600006</v>
          </cell>
        </row>
        <row r="9">
          <cell r="AC9">
            <v>5369.9402801799997</v>
          </cell>
        </row>
        <row r="10">
          <cell r="AC10">
            <v>130.53121772700001</v>
          </cell>
        </row>
        <row r="11">
          <cell r="AC11">
            <v>909.85746933099995</v>
          </cell>
        </row>
      </sheetData>
      <sheetData sheetId="31">
        <row r="6">
          <cell r="AC6">
            <v>0</v>
          </cell>
        </row>
        <row r="7">
          <cell r="AC7">
            <v>0</v>
          </cell>
        </row>
        <row r="8">
          <cell r="AC8">
            <v>1080.8144722100001</v>
          </cell>
        </row>
        <row r="9">
          <cell r="AC9">
            <v>376.12399343200002</v>
          </cell>
        </row>
        <row r="10">
          <cell r="AC10">
            <v>0</v>
          </cell>
        </row>
        <row r="11">
          <cell r="AC11">
            <v>106.694191644</v>
          </cell>
        </row>
        <row r="12">
          <cell r="AC12">
            <v>346.14380118700001</v>
          </cell>
        </row>
        <row r="13">
          <cell r="AC13">
            <v>0</v>
          </cell>
        </row>
        <row r="14">
          <cell r="AC14">
            <v>0</v>
          </cell>
        </row>
        <row r="15">
          <cell r="AC15">
            <v>0</v>
          </cell>
        </row>
        <row r="16">
          <cell r="AC16">
            <v>0</v>
          </cell>
        </row>
      </sheetData>
      <sheetData sheetId="32">
        <row r="6">
          <cell r="AC6">
            <v>585.15180105299999</v>
          </cell>
        </row>
        <row r="7">
          <cell r="AC7">
            <v>78.763671927100006</v>
          </cell>
        </row>
        <row r="8">
          <cell r="AC8">
            <v>63.5183392729</v>
          </cell>
        </row>
        <row r="9">
          <cell r="AC9">
            <v>533.49968981300003</v>
          </cell>
        </row>
        <row r="10">
          <cell r="AC10">
            <v>411.52044990000002</v>
          </cell>
        </row>
        <row r="11">
          <cell r="AC11">
            <v>560.43089230600003</v>
          </cell>
        </row>
        <row r="12">
          <cell r="AC12">
            <v>506.13694603599998</v>
          </cell>
        </row>
        <row r="13">
          <cell r="AC13">
            <v>184.79708476006994</v>
          </cell>
        </row>
        <row r="14">
          <cell r="AC14">
            <v>0</v>
          </cell>
        </row>
        <row r="15">
          <cell r="AC15">
            <v>248.03549106</v>
          </cell>
        </row>
      </sheetData>
      <sheetData sheetId="33">
        <row r="6">
          <cell r="AC6">
            <v>239.05819411789997</v>
          </cell>
        </row>
        <row r="7">
          <cell r="AC7">
            <v>0</v>
          </cell>
        </row>
        <row r="8">
          <cell r="AC8">
            <v>141.61748764699999</v>
          </cell>
        </row>
        <row r="9">
          <cell r="AC9">
            <v>146.49492111199999</v>
          </cell>
        </row>
        <row r="10">
          <cell r="AC10">
            <v>375.94740361100003</v>
          </cell>
        </row>
        <row r="11">
          <cell r="AC11">
            <v>91.826986209200001</v>
          </cell>
        </row>
        <row r="12">
          <cell r="AC12">
            <v>2610.9375787200001</v>
          </cell>
        </row>
        <row r="13">
          <cell r="AC13">
            <v>1.70760220365</v>
          </cell>
        </row>
        <row r="14">
          <cell r="AC14">
            <v>0</v>
          </cell>
        </row>
        <row r="15">
          <cell r="AC15">
            <v>0</v>
          </cell>
        </row>
        <row r="16">
          <cell r="AC16">
            <v>183.72557504400001</v>
          </cell>
        </row>
        <row r="17">
          <cell r="AC17">
            <v>0</v>
          </cell>
        </row>
        <row r="18">
          <cell r="AC18">
            <v>22.899135048183002</v>
          </cell>
        </row>
      </sheetData>
      <sheetData sheetId="34">
        <row r="6">
          <cell r="AC6">
            <v>30258.29971776938</v>
          </cell>
        </row>
        <row r="7">
          <cell r="AC7">
            <v>391.18495247620899</v>
          </cell>
        </row>
        <row r="8">
          <cell r="AC8">
            <v>174.083268941</v>
          </cell>
        </row>
        <row r="9">
          <cell r="AC9">
            <v>93.736539264000001</v>
          </cell>
        </row>
        <row r="10">
          <cell r="AC10">
            <v>0</v>
          </cell>
        </row>
        <row r="11">
          <cell r="AC11">
            <v>0</v>
          </cell>
        </row>
        <row r="12">
          <cell r="AC12">
            <v>0</v>
          </cell>
        </row>
        <row r="13">
          <cell r="AC13">
            <v>0</v>
          </cell>
        </row>
        <row r="14">
          <cell r="AC14">
            <v>157.983717346346</v>
          </cell>
        </row>
        <row r="15">
          <cell r="AC15">
            <v>0</v>
          </cell>
        </row>
        <row r="16">
          <cell r="AC16">
            <v>42.241318156858</v>
          </cell>
        </row>
        <row r="17">
          <cell r="AC17">
            <v>0</v>
          </cell>
        </row>
        <row r="18">
          <cell r="AC18">
            <v>0</v>
          </cell>
        </row>
        <row r="19">
          <cell r="AC19">
            <v>23.819142198600002</v>
          </cell>
        </row>
        <row r="20">
          <cell r="AC20">
            <v>0</v>
          </cell>
        </row>
        <row r="21">
          <cell r="AC21">
            <v>251.15996419909493</v>
          </cell>
        </row>
        <row r="22">
          <cell r="AC22">
            <v>920.37385353104003</v>
          </cell>
        </row>
        <row r="23">
          <cell r="AC23">
            <v>21.27320218805</v>
          </cell>
        </row>
        <row r="24">
          <cell r="AC24">
            <v>0</v>
          </cell>
        </row>
        <row r="25">
          <cell r="AC25">
            <v>0</v>
          </cell>
        </row>
        <row r="26">
          <cell r="AC26">
            <v>0</v>
          </cell>
        </row>
        <row r="27">
          <cell r="AC27">
            <v>0</v>
          </cell>
        </row>
        <row r="28">
          <cell r="AC28">
            <v>0</v>
          </cell>
        </row>
        <row r="29">
          <cell r="AC29">
            <v>0</v>
          </cell>
        </row>
        <row r="30">
          <cell r="AC30">
            <v>0</v>
          </cell>
        </row>
        <row r="31">
          <cell r="AC31">
            <v>0</v>
          </cell>
        </row>
        <row r="32">
          <cell r="AC32">
            <v>0</v>
          </cell>
        </row>
        <row r="33">
          <cell r="AC33">
            <v>0</v>
          </cell>
        </row>
        <row r="34">
          <cell r="AC34">
            <v>897.11973109985161</v>
          </cell>
        </row>
      </sheetData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74"/>
  <sheetViews>
    <sheetView showGridLines="0" topLeftCell="A29" zoomScaleSheetLayoutView="80" workbookViewId="0">
      <selection activeCell="AE7" sqref="AE7"/>
    </sheetView>
  </sheetViews>
  <sheetFormatPr defaultColWidth="8.7109375" defaultRowHeight="12.75" x14ac:dyDescent="0.2"/>
  <cols>
    <col min="1" max="1" width="5.7109375" style="139" customWidth="1"/>
    <col min="2" max="2" width="25.7109375" style="139" customWidth="1"/>
    <col min="3" max="16" width="8" style="139" hidden="1" customWidth="1"/>
    <col min="17" max="20" width="15.7109375" style="139" hidden="1" customWidth="1"/>
    <col min="21" max="21" width="15.7109375" style="141" hidden="1" customWidth="1"/>
    <col min="22" max="22" width="15.7109375" style="140" hidden="1" customWidth="1"/>
    <col min="23" max="24" width="15.7109375" style="139" hidden="1" customWidth="1"/>
    <col min="25" max="29" width="15.7109375" style="139" customWidth="1"/>
    <col min="30" max="31" width="8.7109375" style="139"/>
    <col min="32" max="32" width="10.28515625" style="139" bestFit="1" customWidth="1"/>
    <col min="33" max="16384" width="8.7109375" style="139"/>
  </cols>
  <sheetData>
    <row r="1" spans="1:29" s="112" customFormat="1" ht="20.100000000000001" customHeight="1" x14ac:dyDescent="0.25">
      <c r="A1" s="27" t="s">
        <v>565</v>
      </c>
      <c r="U1" s="113"/>
      <c r="V1" s="114"/>
    </row>
    <row r="2" spans="1:29" s="112" customFormat="1" ht="20.100000000000001" customHeight="1" x14ac:dyDescent="0.25">
      <c r="A2" s="115" t="s">
        <v>566</v>
      </c>
      <c r="U2" s="113"/>
      <c r="V2" s="114"/>
    </row>
    <row r="3" spans="1:29" s="112" customFormat="1" ht="20.100000000000001" customHeight="1" thickBot="1" x14ac:dyDescent="0.3">
      <c r="A3" s="116"/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7"/>
      <c r="T3" s="117"/>
      <c r="U3" s="119"/>
      <c r="V3" s="117"/>
      <c r="W3" s="120"/>
      <c r="X3" s="120"/>
      <c r="Y3" s="120"/>
      <c r="Z3" s="120"/>
      <c r="AA3" s="120"/>
      <c r="AB3" s="120"/>
      <c r="AC3" s="120" t="s">
        <v>47</v>
      </c>
    </row>
    <row r="4" spans="1:29" s="121" customFormat="1" ht="20.100000000000001" customHeight="1" thickTop="1" x14ac:dyDescent="0.25">
      <c r="A4" s="238" t="s">
        <v>0</v>
      </c>
      <c r="B4" s="240" t="s">
        <v>54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21" customFormat="1" ht="20.100000000000001" customHeight="1" thickBot="1" x14ac:dyDescent="0.3">
      <c r="A5" s="239"/>
      <c r="B5" s="241"/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27" customFormat="1" ht="20.100000000000001" customHeight="1" x14ac:dyDescent="0.25">
      <c r="A6" s="122">
        <v>1</v>
      </c>
      <c r="B6" s="123" t="s">
        <v>11</v>
      </c>
      <c r="C6" s="124">
        <v>174378</v>
      </c>
      <c r="D6" s="124">
        <v>177545</v>
      </c>
      <c r="E6" s="124">
        <v>201268</v>
      </c>
      <c r="F6" s="124">
        <v>198947</v>
      </c>
      <c r="G6" s="124">
        <v>199884</v>
      </c>
      <c r="H6" s="124">
        <v>202253</v>
      </c>
      <c r="I6" s="124">
        <v>202482</v>
      </c>
      <c r="J6" s="124">
        <v>202184</v>
      </c>
      <c r="K6" s="124">
        <v>197394</v>
      </c>
      <c r="L6" s="124">
        <v>253626</v>
      </c>
      <c r="M6" s="124">
        <v>393661</v>
      </c>
      <c r="N6" s="124">
        <v>310356</v>
      </c>
      <c r="O6" s="124">
        <v>235146</v>
      </c>
      <c r="P6" s="124">
        <v>0</v>
      </c>
      <c r="Q6" s="125">
        <f>Aceh!Q29</f>
        <v>205715</v>
      </c>
      <c r="R6" s="126">
        <f>Aceh!R29</f>
        <v>218106</v>
      </c>
      <c r="S6" s="126">
        <f>Aceh!S29</f>
        <v>239888</v>
      </c>
      <c r="T6" s="126">
        <f>Aceh!T29</f>
        <v>201230</v>
      </c>
      <c r="U6" s="126">
        <f>Aceh!U29</f>
        <v>212585</v>
      </c>
      <c r="V6" s="126">
        <f>ROUND(Aceh!V29,2)</f>
        <v>170265.84</v>
      </c>
      <c r="W6" s="126">
        <f>Aceh!W29</f>
        <v>198438</v>
      </c>
      <c r="X6" s="218">
        <f>Aceh!X29</f>
        <v>191404</v>
      </c>
      <c r="Y6" s="218">
        <f>Aceh!Y29</f>
        <v>191263</v>
      </c>
      <c r="Z6" s="218">
        <f>Aceh!Z29</f>
        <v>190380.30000000002</v>
      </c>
      <c r="AA6" s="218">
        <f>Aceh!AA29</f>
        <v>191125.69999999998</v>
      </c>
      <c r="AB6" s="218">
        <f>Aceh!AB29</f>
        <v>0</v>
      </c>
      <c r="AC6" s="218">
        <f>Aceh!AC29</f>
        <v>161362.94634631154</v>
      </c>
    </row>
    <row r="7" spans="1:29" s="127" customFormat="1" ht="20.100000000000001" customHeight="1" x14ac:dyDescent="0.25">
      <c r="A7" s="122">
        <v>2</v>
      </c>
      <c r="B7" s="128" t="s">
        <v>13</v>
      </c>
      <c r="C7" s="124">
        <v>277307</v>
      </c>
      <c r="D7" s="124">
        <v>281323</v>
      </c>
      <c r="E7" s="124">
        <v>298235</v>
      </c>
      <c r="F7" s="124">
        <v>291377</v>
      </c>
      <c r="G7" s="124">
        <v>289146</v>
      </c>
      <c r="H7" s="124">
        <v>310226</v>
      </c>
      <c r="I7" s="124">
        <v>316778</v>
      </c>
      <c r="J7" s="124">
        <v>273433</v>
      </c>
      <c r="K7" s="124">
        <v>258604</v>
      </c>
      <c r="L7" s="124">
        <v>321416</v>
      </c>
      <c r="M7" s="124">
        <v>294195</v>
      </c>
      <c r="N7" s="124">
        <v>320141</v>
      </c>
      <c r="O7" s="124">
        <v>384689</v>
      </c>
      <c r="P7" s="124">
        <v>264740</v>
      </c>
      <c r="Q7" s="125">
        <f>'Sumut '!Q39</f>
        <v>273811</v>
      </c>
      <c r="R7" s="126">
        <f>'Sumut '!R39</f>
        <v>275776</v>
      </c>
      <c r="S7" s="126">
        <f>'Sumut '!S39</f>
        <v>286481</v>
      </c>
      <c r="T7" s="126">
        <f>'Sumut '!T39</f>
        <v>289524</v>
      </c>
      <c r="U7" s="126">
        <f>'Sumut '!U39</f>
        <v>289662</v>
      </c>
      <c r="V7" s="126">
        <f>ROUND('Sumut '!V39,2)</f>
        <v>202287.76</v>
      </c>
      <c r="W7" s="126">
        <f>'Sumut '!W39</f>
        <v>273052</v>
      </c>
      <c r="X7" s="218">
        <f>'Sumut '!X39</f>
        <v>271766</v>
      </c>
      <c r="Y7" s="218">
        <f>'Sumut '!Y39</f>
        <v>263943</v>
      </c>
      <c r="Z7" s="218">
        <f>'Sumut '!Z39</f>
        <v>261469.80000000005</v>
      </c>
      <c r="AA7" s="218">
        <f>'Sumut '!AA39</f>
        <v>260021.1</v>
      </c>
      <c r="AB7" s="218">
        <f>'Sumut '!AB39</f>
        <v>0</v>
      </c>
      <c r="AC7" s="218">
        <f>'Sumut '!AC39</f>
        <v>163963.98056508464</v>
      </c>
    </row>
    <row r="8" spans="1:29" s="127" customFormat="1" ht="20.100000000000001" customHeight="1" x14ac:dyDescent="0.25">
      <c r="A8" s="122">
        <v>3</v>
      </c>
      <c r="B8" s="128" t="s">
        <v>1</v>
      </c>
      <c r="C8" s="124">
        <v>177804</v>
      </c>
      <c r="D8" s="124">
        <v>169679</v>
      </c>
      <c r="E8" s="124">
        <v>180996</v>
      </c>
      <c r="F8" s="124">
        <v>181349</v>
      </c>
      <c r="G8" s="124">
        <v>176114</v>
      </c>
      <c r="H8" s="124">
        <v>179224</v>
      </c>
      <c r="I8" s="124">
        <v>174410</v>
      </c>
      <c r="J8" s="124">
        <v>180502</v>
      </c>
      <c r="K8" s="124">
        <v>182356</v>
      </c>
      <c r="L8" s="124">
        <v>190196</v>
      </c>
      <c r="M8" s="124">
        <v>182885</v>
      </c>
      <c r="N8" s="124">
        <v>187941</v>
      </c>
      <c r="O8" s="124">
        <v>181201</v>
      </c>
      <c r="P8" s="124">
        <v>90596</v>
      </c>
      <c r="Q8" s="125">
        <f>SumBar!Q25</f>
        <v>178068</v>
      </c>
      <c r="R8" s="126">
        <f>SumBar!R25</f>
        <v>182189</v>
      </c>
      <c r="S8" s="126">
        <f>SumBar!S25</f>
        <v>184125</v>
      </c>
      <c r="T8" s="126">
        <f>SumBar!T25</f>
        <v>184316</v>
      </c>
      <c r="U8" s="126">
        <f>SumBar!U25</f>
        <v>186956</v>
      </c>
      <c r="V8" s="126">
        <f>ROUND(SumBar!V25,2)</f>
        <v>163031.23000000001</v>
      </c>
      <c r="W8" s="126">
        <f>SumBar!W25</f>
        <v>180628</v>
      </c>
      <c r="X8" s="218">
        <f>SumBar!X25</f>
        <v>182617</v>
      </c>
      <c r="Y8" s="218">
        <f>SumBar!Y25</f>
        <v>183374</v>
      </c>
      <c r="Z8" s="218">
        <f>SumBar!Z25</f>
        <v>181326</v>
      </c>
      <c r="AA8" s="218">
        <f>SumBar!AA25</f>
        <v>181959.30000000002</v>
      </c>
      <c r="AB8" s="218">
        <f>SumBar!AB25</f>
        <v>0</v>
      </c>
      <c r="AC8" s="218">
        <f>SumBar!AC25</f>
        <v>157678.40325640785</v>
      </c>
    </row>
    <row r="9" spans="1:29" s="127" customFormat="1" ht="20.100000000000001" customHeight="1" x14ac:dyDescent="0.25">
      <c r="A9" s="122">
        <v>4</v>
      </c>
      <c r="B9" s="128" t="s">
        <v>14</v>
      </c>
      <c r="C9" s="124">
        <v>33102</v>
      </c>
      <c r="D9" s="124">
        <v>40003</v>
      </c>
      <c r="E9" s="124">
        <v>42794</v>
      </c>
      <c r="F9" s="124">
        <v>50104</v>
      </c>
      <c r="G9" s="124">
        <v>50703</v>
      </c>
      <c r="H9" s="124">
        <v>49589</v>
      </c>
      <c r="I9" s="124">
        <v>42380</v>
      </c>
      <c r="J9" s="124">
        <v>41746</v>
      </c>
      <c r="K9" s="124">
        <v>36476</v>
      </c>
      <c r="L9" s="124">
        <v>36476</v>
      </c>
      <c r="M9" s="124">
        <v>36501</v>
      </c>
      <c r="N9" s="124">
        <v>22764</v>
      </c>
      <c r="O9" s="124">
        <v>17373</v>
      </c>
      <c r="P9" s="124">
        <v>0</v>
      </c>
      <c r="Q9" s="125">
        <f>Riau!Q18</f>
        <v>15440</v>
      </c>
      <c r="R9" s="126">
        <f>Riau!R18</f>
        <v>16290</v>
      </c>
      <c r="S9" s="126">
        <f>Riau!S18</f>
        <v>13426</v>
      </c>
      <c r="T9" s="126">
        <f>Riau!T18</f>
        <v>10854</v>
      </c>
      <c r="U9" s="126">
        <f>Riau!U18</f>
        <v>11764</v>
      </c>
      <c r="V9" s="126">
        <f>ROUND(Riau!V18,2)</f>
        <v>7000.55</v>
      </c>
      <c r="W9" s="126">
        <f>Riau!W18</f>
        <v>13179</v>
      </c>
      <c r="X9" s="218">
        <f>Riau!X18</f>
        <v>12832</v>
      </c>
      <c r="Y9" s="218">
        <f>Riau!Y18</f>
        <v>10382</v>
      </c>
      <c r="Z9" s="218">
        <f>Riau!Z18</f>
        <v>12615.5</v>
      </c>
      <c r="AA9" s="218">
        <f>Riau!AA18</f>
        <v>11083.5</v>
      </c>
      <c r="AB9" s="218">
        <f>Riau!AB18</f>
        <v>0</v>
      </c>
      <c r="AC9" s="218">
        <f>Riau!AC18</f>
        <v>7480.0587967151359</v>
      </c>
    </row>
    <row r="10" spans="1:29" s="127" customFormat="1" ht="20.100000000000001" customHeight="1" x14ac:dyDescent="0.25">
      <c r="A10" s="122">
        <v>5</v>
      </c>
      <c r="B10" s="128" t="s">
        <v>15</v>
      </c>
      <c r="C10" s="124">
        <v>23430</v>
      </c>
      <c r="D10" s="124">
        <v>18165</v>
      </c>
      <c r="E10" s="124">
        <v>20872</v>
      </c>
      <c r="F10" s="124">
        <v>23385</v>
      </c>
      <c r="G10" s="124">
        <v>23445</v>
      </c>
      <c r="H10" s="124">
        <v>23995</v>
      </c>
      <c r="I10" s="124">
        <v>23312</v>
      </c>
      <c r="J10" s="124">
        <v>40851</v>
      </c>
      <c r="K10" s="124">
        <v>41936</v>
      </c>
      <c r="L10" s="124">
        <v>41945</v>
      </c>
      <c r="M10" s="124">
        <v>42239</v>
      </c>
      <c r="N10" s="124">
        <v>35157</v>
      </c>
      <c r="O10" s="124">
        <v>32012</v>
      </c>
      <c r="P10" s="124">
        <v>0</v>
      </c>
      <c r="Q10" s="125">
        <f>Jambi!Q17</f>
        <v>33791</v>
      </c>
      <c r="R10" s="126">
        <f>Jambi!R17</f>
        <v>33839</v>
      </c>
      <c r="S10" s="126">
        <f>Jambi!S17</f>
        <v>34421</v>
      </c>
      <c r="T10" s="126">
        <f>Jambi!T17</f>
        <v>34040</v>
      </c>
      <c r="U10" s="126">
        <f>Jambi!U17</f>
        <v>36295</v>
      </c>
      <c r="V10" s="126">
        <f>ROUND(Jambi!V17,2)</f>
        <v>8446.27</v>
      </c>
      <c r="W10" s="126">
        <f>Jambi!W17</f>
        <v>41232</v>
      </c>
      <c r="X10" s="218">
        <f>Jambi!X17</f>
        <v>34750</v>
      </c>
      <c r="Y10" s="218">
        <f>Jambi!Y17</f>
        <v>35222</v>
      </c>
      <c r="Z10" s="218">
        <f>Jambi!Z17</f>
        <v>33252.5</v>
      </c>
      <c r="AA10" s="218">
        <f>Jambi!AA17</f>
        <v>33992.5</v>
      </c>
      <c r="AB10" s="218">
        <f>Jambi!AB17</f>
        <v>0</v>
      </c>
      <c r="AC10" s="218">
        <f>Jambi!AC17</f>
        <v>24586.772162820856</v>
      </c>
    </row>
    <row r="11" spans="1:29" s="127" customFormat="1" ht="20.100000000000001" customHeight="1" x14ac:dyDescent="0.25">
      <c r="A11" s="122">
        <v>6</v>
      </c>
      <c r="B11" s="128" t="s">
        <v>16</v>
      </c>
      <c r="C11" s="124">
        <v>78113</v>
      </c>
      <c r="D11" s="124">
        <v>64451</v>
      </c>
      <c r="E11" s="124">
        <v>62761</v>
      </c>
      <c r="F11" s="124">
        <v>73573</v>
      </c>
      <c r="G11" s="124">
        <v>75105</v>
      </c>
      <c r="H11" s="124">
        <v>79615</v>
      </c>
      <c r="I11" s="124">
        <v>82525</v>
      </c>
      <c r="J11" s="124">
        <v>75133</v>
      </c>
      <c r="K11" s="124">
        <v>77432</v>
      </c>
      <c r="L11" s="124">
        <v>78813</v>
      </c>
      <c r="M11" s="124">
        <v>82971</v>
      </c>
      <c r="N11" s="124">
        <v>109668</v>
      </c>
      <c r="O11" s="124">
        <v>81067</v>
      </c>
      <c r="P11" s="124">
        <v>0</v>
      </c>
      <c r="Q11" s="125">
        <f>'SumSel '!Q23</f>
        <v>90306</v>
      </c>
      <c r="R11" s="126">
        <f>'SumSel '!R23</f>
        <v>97072</v>
      </c>
      <c r="S11" s="126">
        <f>'SumSel '!S23</f>
        <v>101339</v>
      </c>
      <c r="T11" s="126">
        <f>'SumSel '!T23</f>
        <v>102037</v>
      </c>
      <c r="U11" s="126">
        <f>'SumSel '!U23</f>
        <v>106023</v>
      </c>
      <c r="V11" s="126">
        <f>ROUND('SumSel '!V23,2)</f>
        <v>167541.29999999999</v>
      </c>
      <c r="W11" s="126">
        <f>'SumSel '!W23</f>
        <v>107656</v>
      </c>
      <c r="X11" s="218">
        <f>'SumSel '!X23</f>
        <v>109821</v>
      </c>
      <c r="Y11" s="218">
        <f>'SumSel '!Y23</f>
        <v>115687</v>
      </c>
      <c r="Z11" s="218">
        <f>'SumSel '!Z23</f>
        <v>123646.8</v>
      </c>
      <c r="AA11" s="218">
        <f>'SumSel '!AA23</f>
        <v>121972.8</v>
      </c>
      <c r="AB11" s="218">
        <f>'SumSel '!AB23</f>
        <v>0</v>
      </c>
      <c r="AC11" s="218">
        <f>'SumSel '!AC23</f>
        <v>111591.41588641418</v>
      </c>
    </row>
    <row r="12" spans="1:29" s="127" customFormat="1" ht="20.100000000000001" customHeight="1" x14ac:dyDescent="0.25">
      <c r="A12" s="122">
        <v>7</v>
      </c>
      <c r="B12" s="128" t="s">
        <v>17</v>
      </c>
      <c r="C12" s="124">
        <v>19334</v>
      </c>
      <c r="D12" s="124">
        <v>55177</v>
      </c>
      <c r="E12" s="124">
        <v>0</v>
      </c>
      <c r="F12" s="124">
        <v>59039</v>
      </c>
      <c r="G12" s="124">
        <v>60074</v>
      </c>
      <c r="H12" s="124">
        <v>60962</v>
      </c>
      <c r="I12" s="124">
        <v>48601</v>
      </c>
      <c r="J12" s="124">
        <v>58330</v>
      </c>
      <c r="K12" s="124">
        <v>56460</v>
      </c>
      <c r="L12" s="124">
        <v>58220</v>
      </c>
      <c r="M12" s="124">
        <v>70378</v>
      </c>
      <c r="N12" s="124">
        <v>56339</v>
      </c>
      <c r="O12" s="124">
        <v>50231</v>
      </c>
      <c r="P12" s="124">
        <v>0</v>
      </c>
      <c r="Q12" s="125">
        <f>Bengkulu!Q16</f>
        <v>64279</v>
      </c>
      <c r="R12" s="126">
        <f>Bengkulu!R16</f>
        <v>63114</v>
      </c>
      <c r="S12" s="126">
        <f>Bengkulu!S16</f>
        <v>64031</v>
      </c>
      <c r="T12" s="126">
        <f>Bengkulu!T16</f>
        <v>66290</v>
      </c>
      <c r="U12" s="126">
        <f>Bengkulu!U16</f>
        <v>66839</v>
      </c>
      <c r="V12" s="126">
        <f>ROUND(Bengkulu!V16,2)</f>
        <v>53965.69</v>
      </c>
      <c r="W12" s="126">
        <f>Bengkulu!W16</f>
        <v>66124</v>
      </c>
      <c r="X12" s="218">
        <f>Bengkulu!X16</f>
        <v>64260</v>
      </c>
      <c r="Y12" s="219">
        <f>Bengkulu!Y16</f>
        <v>62419.7</v>
      </c>
      <c r="Z12" s="218">
        <f>Bengkulu!Z16</f>
        <v>60331.7</v>
      </c>
      <c r="AA12" s="218">
        <f>Bengkulu!AA16</f>
        <v>60764.7</v>
      </c>
      <c r="AB12" s="218">
        <f>Bengkulu!AB16</f>
        <v>0</v>
      </c>
      <c r="AC12" s="218">
        <f>Bengkulu!AC16</f>
        <v>39504.98208752949</v>
      </c>
    </row>
    <row r="13" spans="1:29" s="127" customFormat="1" ht="20.100000000000001" customHeight="1" x14ac:dyDescent="0.25">
      <c r="A13" s="122">
        <v>8</v>
      </c>
      <c r="B13" s="128" t="s">
        <v>18</v>
      </c>
      <c r="C13" s="124">
        <v>153981</v>
      </c>
      <c r="D13" s="124">
        <v>161829</v>
      </c>
      <c r="E13" s="124">
        <v>165615</v>
      </c>
      <c r="F13" s="124">
        <v>165932</v>
      </c>
      <c r="G13" s="124">
        <v>165984</v>
      </c>
      <c r="H13" s="124">
        <v>163366</v>
      </c>
      <c r="I13" s="124">
        <v>167918</v>
      </c>
      <c r="J13" s="124">
        <v>171257</v>
      </c>
      <c r="K13" s="124">
        <v>168445</v>
      </c>
      <c r="L13" s="124">
        <v>165480</v>
      </c>
      <c r="M13" s="124">
        <v>168993</v>
      </c>
      <c r="N13" s="124">
        <v>164161</v>
      </c>
      <c r="O13" s="124">
        <v>163771</v>
      </c>
      <c r="P13" s="124">
        <v>0</v>
      </c>
      <c r="Q13" s="125">
        <f>Lampung!Q21</f>
        <v>174804</v>
      </c>
      <c r="R13" s="126">
        <f>Lampung!R21</f>
        <v>180499</v>
      </c>
      <c r="S13" s="126">
        <f>Lampung!S21</f>
        <v>182114</v>
      </c>
      <c r="T13" s="126">
        <f>Lampung!T21</f>
        <v>184091</v>
      </c>
      <c r="U13" s="126">
        <f>Lampung!U21</f>
        <v>192136</v>
      </c>
      <c r="V13" s="126">
        <f>ROUND(Lampung!V21,2)</f>
        <v>138095.03</v>
      </c>
      <c r="W13" s="126">
        <f>Lampung!W21</f>
        <v>185569</v>
      </c>
      <c r="X13" s="218">
        <f>Lampung!X21</f>
        <v>190886</v>
      </c>
      <c r="Y13" s="218">
        <f>Lampung!Y21</f>
        <v>191932</v>
      </c>
      <c r="Z13" s="218">
        <f>Lampung!Z21</f>
        <v>194848.5</v>
      </c>
      <c r="AA13" s="218">
        <f>Lampung!AA21</f>
        <v>191863</v>
      </c>
      <c r="AB13" s="218">
        <f>Lampung!AB21</f>
        <v>0</v>
      </c>
      <c r="AC13" s="218">
        <f>Lampung!AC21</f>
        <v>281360.58079108928</v>
      </c>
    </row>
    <row r="14" spans="1:29" s="127" customFormat="1" ht="20.100000000000001" customHeight="1" x14ac:dyDescent="0.25">
      <c r="A14" s="122">
        <v>9</v>
      </c>
      <c r="B14" s="128" t="s">
        <v>46</v>
      </c>
      <c r="C14" s="124">
        <v>0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  <c r="J14" s="124">
        <v>2287</v>
      </c>
      <c r="K14" s="124">
        <v>951</v>
      </c>
      <c r="L14" s="124">
        <v>1705</v>
      </c>
      <c r="M14" s="124">
        <v>1789</v>
      </c>
      <c r="N14" s="124">
        <v>2228</v>
      </c>
      <c r="O14" s="124">
        <v>3182</v>
      </c>
      <c r="P14" s="124">
        <v>0</v>
      </c>
      <c r="Q14" s="125">
        <f>'Kep.Babel '!Q13</f>
        <v>3052</v>
      </c>
      <c r="R14" s="126">
        <f>'Kep.Babel '!R13</f>
        <v>2595</v>
      </c>
      <c r="S14" s="126">
        <f>'Kep.Babel '!S13</f>
        <v>3175</v>
      </c>
      <c r="T14" s="126">
        <f>'Kep.Babel '!T13</f>
        <v>2995</v>
      </c>
      <c r="U14" s="126">
        <f>'Kep.Babel '!U13</f>
        <v>4105</v>
      </c>
      <c r="V14" s="126">
        <f>ROUND('Kep.Babel '!V13,2)</f>
        <v>4061.97</v>
      </c>
      <c r="W14" s="126">
        <f>'Kep.Babel '!W13</f>
        <v>3543</v>
      </c>
      <c r="X14" s="218">
        <f>'Kep.Babel '!X13</f>
        <v>1844</v>
      </c>
      <c r="Y14" s="219">
        <f>'Kep.Babel '!Y13</f>
        <v>3128</v>
      </c>
      <c r="Z14" s="218">
        <f>'Kep.Babel '!Z13</f>
        <v>4228</v>
      </c>
      <c r="AA14" s="218">
        <f>'Kep.Babel '!AA13</f>
        <v>2439.8000000000002</v>
      </c>
      <c r="AB14" s="218">
        <f>'Kep.Babel '!AB13</f>
        <v>0</v>
      </c>
      <c r="AC14" s="218">
        <f>'Kep.Babel '!AC13</f>
        <v>8375.9578660342959</v>
      </c>
    </row>
    <row r="15" spans="1:29" s="127" customFormat="1" ht="20.100000000000001" customHeight="1" x14ac:dyDescent="0.25">
      <c r="A15" s="122">
        <v>10</v>
      </c>
      <c r="B15" s="128" t="s">
        <v>19</v>
      </c>
      <c r="C15" s="124">
        <v>0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4">
        <v>0</v>
      </c>
      <c r="J15" s="124">
        <v>30</v>
      </c>
      <c r="K15" s="124">
        <v>30</v>
      </c>
      <c r="L15" s="124">
        <v>30</v>
      </c>
      <c r="M15" s="124">
        <v>30</v>
      </c>
      <c r="N15" s="124">
        <v>214</v>
      </c>
      <c r="O15" s="124">
        <v>224</v>
      </c>
      <c r="P15" s="124">
        <v>0</v>
      </c>
      <c r="Q15" s="125">
        <f>Kep.Riau!Q13</f>
        <v>78</v>
      </c>
      <c r="R15" s="126">
        <f>Kep.Riau!R13</f>
        <v>79</v>
      </c>
      <c r="S15" s="126">
        <f>Kep.Riau!S13</f>
        <v>146</v>
      </c>
      <c r="T15" s="126">
        <f>Kep.Riau!T13</f>
        <v>293</v>
      </c>
      <c r="U15" s="126">
        <f>Kep.Riau!U13</f>
        <v>274</v>
      </c>
      <c r="V15" s="126">
        <f>ROUND(Kep.Riau!V13,2)</f>
        <v>784.64</v>
      </c>
      <c r="W15" s="126">
        <f>Kep.Riau!W13</f>
        <v>283</v>
      </c>
      <c r="X15" s="218">
        <f>Kep.Riau!X13</f>
        <v>227</v>
      </c>
      <c r="Y15" s="218">
        <f>Kep.Riau!Y13</f>
        <v>126</v>
      </c>
      <c r="Z15" s="218">
        <f>Kep.Riau!Z13</f>
        <v>187.2</v>
      </c>
      <c r="AA15" s="218">
        <f>Kep.Riau!AA13</f>
        <v>204.5</v>
      </c>
      <c r="AB15" s="218">
        <f>Kep.Riau!AB13</f>
        <v>0</v>
      </c>
      <c r="AC15" s="218">
        <f>Kep.Riau!AC13</f>
        <v>610.75594384097849</v>
      </c>
    </row>
    <row r="16" spans="1:29" s="127" customFormat="1" ht="20.100000000000001" customHeight="1" x14ac:dyDescent="0.25">
      <c r="A16" s="122">
        <v>11</v>
      </c>
      <c r="B16" s="128" t="s">
        <v>20</v>
      </c>
      <c r="C16" s="124">
        <v>3300</v>
      </c>
      <c r="D16" s="124">
        <v>2990</v>
      </c>
      <c r="E16" s="124">
        <v>3000</v>
      </c>
      <c r="F16" s="124">
        <v>2219</v>
      </c>
      <c r="G16" s="124">
        <v>2582</v>
      </c>
      <c r="H16" s="124">
        <v>2502</v>
      </c>
      <c r="I16" s="124">
        <v>2406</v>
      </c>
      <c r="J16" s="124">
        <v>2515</v>
      </c>
      <c r="K16" s="124">
        <v>2511</v>
      </c>
      <c r="L16" s="124">
        <v>2466</v>
      </c>
      <c r="M16" s="124">
        <v>4753</v>
      </c>
      <c r="N16" s="124">
        <v>2947</v>
      </c>
      <c r="O16" s="124">
        <v>1874</v>
      </c>
      <c r="P16" s="124">
        <v>0</v>
      </c>
      <c r="Q16" s="125">
        <f>'DKI Jakarta'!Q12</f>
        <v>1156</v>
      </c>
      <c r="R16" s="126">
        <f>'DKI Jakarta'!R12</f>
        <v>1156</v>
      </c>
      <c r="S16" s="126">
        <f>'DKI Jakarta'!S12</f>
        <v>1184</v>
      </c>
      <c r="T16" s="126">
        <f>'DKI Jakarta'!T12</f>
        <v>1223</v>
      </c>
      <c r="U16" s="126">
        <f>'DKI Jakarta'!U12</f>
        <v>1223</v>
      </c>
      <c r="V16" s="126">
        <f>ROUND('DKI Jakarta'!V12,2)</f>
        <v>1103.17</v>
      </c>
      <c r="W16" s="126">
        <f>'DKI Jakarta'!W12</f>
        <v>870</v>
      </c>
      <c r="X16" s="218">
        <f>'DKI Jakarta'!X12</f>
        <v>631</v>
      </c>
      <c r="Y16" s="218">
        <f>'DKI Jakarta'!Y12</f>
        <v>529</v>
      </c>
      <c r="Z16" s="218">
        <f>'DKI Jakarta'!Z12</f>
        <v>477</v>
      </c>
      <c r="AA16" s="218">
        <f>'DKI Jakarta'!AA12</f>
        <v>477</v>
      </c>
      <c r="AB16" s="218">
        <f>'DKI Jakarta'!AB12</f>
        <v>0</v>
      </c>
      <c r="AC16" s="218">
        <f>'DKI Jakarta'!AC12</f>
        <v>414.01858744880911</v>
      </c>
    </row>
    <row r="17" spans="1:29" s="127" customFormat="1" ht="20.100000000000001" customHeight="1" x14ac:dyDescent="0.25">
      <c r="A17" s="122">
        <v>12</v>
      </c>
      <c r="B17" s="128" t="s">
        <v>21</v>
      </c>
      <c r="C17" s="124">
        <v>771768</v>
      </c>
      <c r="D17" s="124">
        <v>789695</v>
      </c>
      <c r="E17" s="124">
        <v>785944</v>
      </c>
      <c r="F17" s="124">
        <v>781779</v>
      </c>
      <c r="G17" s="124">
        <v>770192</v>
      </c>
      <c r="H17" s="124">
        <v>771437</v>
      </c>
      <c r="I17" s="124">
        <v>784266</v>
      </c>
      <c r="J17" s="124">
        <v>786923</v>
      </c>
      <c r="K17" s="124">
        <v>779961</v>
      </c>
      <c r="L17" s="124">
        <v>750098</v>
      </c>
      <c r="M17" s="124">
        <v>772038</v>
      </c>
      <c r="N17" s="124">
        <v>620436</v>
      </c>
      <c r="O17" s="124">
        <v>778083</v>
      </c>
      <c r="P17" s="124">
        <v>750487</v>
      </c>
      <c r="Q17" s="125">
        <f>JaBar!Q33</f>
        <v>756991</v>
      </c>
      <c r="R17" s="126">
        <f>JaBar!R33</f>
        <v>762594</v>
      </c>
      <c r="S17" s="126">
        <f>JaBar!S33</f>
        <v>759499</v>
      </c>
      <c r="T17" s="126">
        <f>JaBar!T33</f>
        <v>755956</v>
      </c>
      <c r="U17" s="126">
        <f>JaBar!U33</f>
        <v>755275</v>
      </c>
      <c r="V17" s="126">
        <f>ROUND(JaBar!V33,2)</f>
        <v>673990.99</v>
      </c>
      <c r="W17" s="126">
        <f>JaBar!W33</f>
        <v>744090</v>
      </c>
      <c r="X17" s="218">
        <f>JaBar!X33</f>
        <v>742658</v>
      </c>
      <c r="Y17" s="218">
        <f>JaBar!Y33</f>
        <v>736635</v>
      </c>
      <c r="Z17" s="218">
        <f>JaBar!Z33</f>
        <v>734328.9</v>
      </c>
      <c r="AA17" s="218">
        <f>JaBar!AA33</f>
        <v>723635.49999999988</v>
      </c>
      <c r="AB17" s="218">
        <f>JaBar!AB33</f>
        <v>0</v>
      </c>
      <c r="AC17" s="218">
        <f>JaBar!AC33</f>
        <v>654530.83132707258</v>
      </c>
    </row>
    <row r="18" spans="1:29" s="127" customFormat="1" ht="20.100000000000001" customHeight="1" x14ac:dyDescent="0.25">
      <c r="A18" s="122">
        <v>13</v>
      </c>
      <c r="B18" s="128" t="s">
        <v>22</v>
      </c>
      <c r="C18" s="124">
        <v>698915</v>
      </c>
      <c r="D18" s="124">
        <v>699649</v>
      </c>
      <c r="E18" s="124">
        <v>703501</v>
      </c>
      <c r="F18" s="124">
        <v>710888</v>
      </c>
      <c r="G18" s="124">
        <v>704268</v>
      </c>
      <c r="H18" s="124">
        <v>702046</v>
      </c>
      <c r="I18" s="124">
        <v>722187</v>
      </c>
      <c r="J18" s="124">
        <v>717554</v>
      </c>
      <c r="K18" s="124">
        <v>716397</v>
      </c>
      <c r="L18" s="124">
        <v>709751</v>
      </c>
      <c r="M18" s="124">
        <v>698657</v>
      </c>
      <c r="N18" s="124">
        <v>697164</v>
      </c>
      <c r="O18" s="124">
        <v>690909</v>
      </c>
      <c r="P18" s="124">
        <v>0</v>
      </c>
      <c r="Q18" s="125">
        <f>'JaTeng '!Q41</f>
        <v>692651</v>
      </c>
      <c r="R18" s="126">
        <f>'JaTeng '!R41</f>
        <v>691034</v>
      </c>
      <c r="S18" s="126">
        <f>'JaTeng '!S41</f>
        <v>689383</v>
      </c>
      <c r="T18" s="126">
        <f>'JaTeng '!T41</f>
        <v>699661</v>
      </c>
      <c r="U18" s="126">
        <f>'JaTeng '!U41</f>
        <v>693441</v>
      </c>
      <c r="V18" s="126">
        <f>ROUND('JaTeng '!V41,2)</f>
        <v>902312.63</v>
      </c>
      <c r="W18" s="126">
        <f>'JaTeng '!W41</f>
        <v>684172</v>
      </c>
      <c r="X18" s="218">
        <f>'JaTeng '!X41</f>
        <v>686925</v>
      </c>
      <c r="Y18" s="219">
        <f>'JaTeng '!Y41</f>
        <v>682236</v>
      </c>
      <c r="Z18" s="218">
        <f>'JaTeng '!Z41</f>
        <v>685056.89999999991</v>
      </c>
      <c r="AA18" s="218">
        <f>'JaTeng '!AA41</f>
        <v>675694.10000000009</v>
      </c>
      <c r="AB18" s="218">
        <f>'JaTeng '!AB41</f>
        <v>0</v>
      </c>
      <c r="AC18" s="218">
        <f>'JaTeng '!AC41</f>
        <v>749282.14413774177</v>
      </c>
    </row>
    <row r="19" spans="1:29" s="127" customFormat="1" ht="20.100000000000001" customHeight="1" x14ac:dyDescent="0.25">
      <c r="A19" s="122">
        <v>14</v>
      </c>
      <c r="B19" s="128" t="s">
        <v>23</v>
      </c>
      <c r="C19" s="124">
        <v>49996</v>
      </c>
      <c r="D19" s="124">
        <v>51320</v>
      </c>
      <c r="E19" s="124">
        <v>51122</v>
      </c>
      <c r="F19" s="124">
        <v>51345</v>
      </c>
      <c r="G19" s="124">
        <v>49973</v>
      </c>
      <c r="H19" s="124">
        <v>49811</v>
      </c>
      <c r="I19" s="124">
        <v>51381</v>
      </c>
      <c r="J19" s="124">
        <v>50193</v>
      </c>
      <c r="K19" s="124">
        <v>48504</v>
      </c>
      <c r="L19" s="124">
        <v>48645</v>
      </c>
      <c r="M19" s="124">
        <v>48195</v>
      </c>
      <c r="N19" s="124">
        <v>47814</v>
      </c>
      <c r="O19" s="124">
        <v>47865</v>
      </c>
      <c r="P19" s="124">
        <v>0</v>
      </c>
      <c r="Q19" s="125">
        <f>'D.I Yogya'!Q11</f>
        <v>47035</v>
      </c>
      <c r="R19" s="126">
        <f>'D.I Yogya'!R11</f>
        <v>46590</v>
      </c>
      <c r="S19" s="126">
        <f>'D.I Yogya'!S11</f>
        <v>46547</v>
      </c>
      <c r="T19" s="126">
        <f>'D.I Yogya'!T11</f>
        <v>46477</v>
      </c>
      <c r="U19" s="126">
        <f>'D.I Yogya'!U11</f>
        <v>46213</v>
      </c>
      <c r="V19" s="126">
        <f>ROUND('D.I Yogya'!V11,2)</f>
        <v>40907.06</v>
      </c>
      <c r="W19" s="126">
        <f>'D.I Yogya'!W11</f>
        <v>45960</v>
      </c>
      <c r="X19" s="218">
        <f>'D.I Yogya'!X11</f>
        <v>45247</v>
      </c>
      <c r="Y19" s="218">
        <f>'D.I Yogya'!Y11</f>
        <v>44694</v>
      </c>
      <c r="Z19" s="218">
        <f>'D.I Yogya'!Z11</f>
        <v>44717.599999999999</v>
      </c>
      <c r="AA19" s="218">
        <f>'D.I Yogya'!AA11</f>
        <v>42081</v>
      </c>
      <c r="AB19" s="218">
        <f>'D.I Yogya'!AB11</f>
        <v>0</v>
      </c>
      <c r="AC19" s="218">
        <f>'D.I Yogya'!AC11</f>
        <v>45182.633520757547</v>
      </c>
    </row>
    <row r="20" spans="1:29" s="127" customFormat="1" ht="20.100000000000001" customHeight="1" x14ac:dyDescent="0.25">
      <c r="A20" s="122">
        <v>15</v>
      </c>
      <c r="B20" s="128" t="s">
        <v>24</v>
      </c>
      <c r="C20" s="124">
        <v>911809</v>
      </c>
      <c r="D20" s="124">
        <v>883255</v>
      </c>
      <c r="E20" s="124">
        <v>891171</v>
      </c>
      <c r="F20" s="124">
        <v>893105</v>
      </c>
      <c r="G20" s="124">
        <v>896321</v>
      </c>
      <c r="H20" s="124">
        <v>892273</v>
      </c>
      <c r="I20" s="124">
        <v>919736</v>
      </c>
      <c r="J20" s="124">
        <v>907672</v>
      </c>
      <c r="K20" s="124">
        <v>912627</v>
      </c>
      <c r="L20" s="124">
        <v>900573</v>
      </c>
      <c r="M20" s="124">
        <v>868980</v>
      </c>
      <c r="N20" s="124">
        <v>834023</v>
      </c>
      <c r="O20" s="124">
        <v>857847</v>
      </c>
      <c r="P20" s="124">
        <v>0</v>
      </c>
      <c r="Q20" s="125">
        <f>JaTim!Q44</f>
        <v>863564</v>
      </c>
      <c r="R20" s="126">
        <f>JaTim!R44</f>
        <v>874133</v>
      </c>
      <c r="S20" s="126">
        <f>JaTim!S44</f>
        <v>879958</v>
      </c>
      <c r="T20" s="126">
        <f>JaTim!T44</f>
        <v>879618</v>
      </c>
      <c r="U20" s="126">
        <f>JaTim!U44</f>
        <v>876835</v>
      </c>
      <c r="V20" s="126">
        <f>ROUND(JaTim!V44,2)</f>
        <v>910532.74</v>
      </c>
      <c r="W20" s="126">
        <f>JaTim!W44</f>
        <v>863239</v>
      </c>
      <c r="X20" s="218">
        <f>JaTim!X44</f>
        <v>859999</v>
      </c>
      <c r="Y20" s="218">
        <f>JaTim!Y44</f>
        <v>851123</v>
      </c>
      <c r="Z20" s="218">
        <f>JaTim!Z44</f>
        <v>847145.4</v>
      </c>
      <c r="AA20" s="218">
        <f>JaTim!AA44</f>
        <v>834901.7</v>
      </c>
      <c r="AB20" s="218">
        <f>JaTim!AB44</f>
        <v>0</v>
      </c>
      <c r="AC20" s="218">
        <f>JaTim!AC44</f>
        <v>844163.89283906005</v>
      </c>
    </row>
    <row r="21" spans="1:29" s="127" customFormat="1" ht="20.100000000000001" customHeight="1" x14ac:dyDescent="0.25">
      <c r="A21" s="122">
        <v>16</v>
      </c>
      <c r="B21" s="128" t="s">
        <v>25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4">
        <v>0</v>
      </c>
      <c r="J21" s="124">
        <v>0</v>
      </c>
      <c r="K21" s="124">
        <v>112341</v>
      </c>
      <c r="L21" s="124">
        <v>120469</v>
      </c>
      <c r="M21" s="124">
        <v>148447</v>
      </c>
      <c r="N21" s="124">
        <v>115128</v>
      </c>
      <c r="O21" s="124">
        <v>116286</v>
      </c>
      <c r="P21" s="124">
        <v>0</v>
      </c>
      <c r="Q21" s="125">
        <f>'Banten '!Q14</f>
        <v>107955</v>
      </c>
      <c r="R21" s="126">
        <f>'Banten '!R14</f>
        <v>108317</v>
      </c>
      <c r="S21" s="126">
        <f>'Banten '!S14</f>
        <v>111084</v>
      </c>
      <c r="T21" s="126">
        <f>'Banten '!T14</f>
        <v>108884</v>
      </c>
      <c r="U21" s="126">
        <f>'Banten '!U14</f>
        <v>107750</v>
      </c>
      <c r="V21" s="126">
        <f>ROUND('Banten '!V14,2)</f>
        <v>156930</v>
      </c>
      <c r="W21" s="126">
        <f>'Banten '!W14</f>
        <v>104385</v>
      </c>
      <c r="X21" s="218">
        <f>'Banten '!X14</f>
        <v>107182</v>
      </c>
      <c r="Y21" s="218">
        <f>'Banten '!Y14</f>
        <v>102944</v>
      </c>
      <c r="Z21" s="218">
        <f>'Banten '!Z14</f>
        <v>105459.2</v>
      </c>
      <c r="AA21" s="218">
        <f>'Banten '!AA14</f>
        <v>102861.5</v>
      </c>
      <c r="AB21" s="218">
        <f>'Banten '!AB14</f>
        <v>0</v>
      </c>
      <c r="AC21" s="218">
        <f>'Banten '!AC14</f>
        <v>103908.89324880808</v>
      </c>
    </row>
    <row r="22" spans="1:29" s="127" customFormat="1" ht="20.100000000000001" customHeight="1" x14ac:dyDescent="0.25">
      <c r="A22" s="122">
        <v>17</v>
      </c>
      <c r="B22" s="128" t="s">
        <v>26</v>
      </c>
      <c r="C22" s="124">
        <v>89051</v>
      </c>
      <c r="D22" s="124">
        <v>89206</v>
      </c>
      <c r="E22" s="124">
        <v>88689</v>
      </c>
      <c r="F22" s="124">
        <v>87711</v>
      </c>
      <c r="G22" s="124">
        <v>86716</v>
      </c>
      <c r="H22" s="124">
        <v>86065</v>
      </c>
      <c r="I22" s="124">
        <v>85310</v>
      </c>
      <c r="J22" s="124">
        <v>84158</v>
      </c>
      <c r="K22" s="124">
        <v>84860</v>
      </c>
      <c r="L22" s="124">
        <v>81431</v>
      </c>
      <c r="M22" s="124">
        <v>81080</v>
      </c>
      <c r="N22" s="124">
        <v>76029</v>
      </c>
      <c r="O22" s="124">
        <v>79619</v>
      </c>
      <c r="P22" s="124">
        <v>0</v>
      </c>
      <c r="Q22" s="125">
        <f>Bali!Q15</f>
        <v>79821</v>
      </c>
      <c r="R22" s="126">
        <f>Bali!R15</f>
        <v>80393</v>
      </c>
      <c r="S22" s="126">
        <f>Bali!S15</f>
        <v>78683</v>
      </c>
      <c r="T22" s="126">
        <f>Bali!T15</f>
        <v>81040</v>
      </c>
      <c r="U22" s="126">
        <f>Bali!U15</f>
        <v>79759</v>
      </c>
      <c r="V22" s="126">
        <f>ROUND(Bali!V15,2)</f>
        <v>79232.34</v>
      </c>
      <c r="W22" s="126">
        <f>Bali!W15</f>
        <v>78163</v>
      </c>
      <c r="X22" s="218">
        <f>Bali!X15</f>
        <v>75980</v>
      </c>
      <c r="Y22" s="218">
        <f>Bali!Y15</f>
        <v>75360</v>
      </c>
      <c r="Z22" s="218">
        <f>Bali!Z15</f>
        <v>75548.399999999994</v>
      </c>
      <c r="AA22" s="218">
        <f>Bali!AA15</f>
        <v>73739.3</v>
      </c>
      <c r="AB22" s="218">
        <f>Bali!AB15</f>
        <v>0</v>
      </c>
      <c r="AC22" s="218">
        <f>Bali!AC15</f>
        <v>65915.081630847752</v>
      </c>
    </row>
    <row r="23" spans="1:29" s="127" customFormat="1" ht="20.100000000000001" customHeight="1" x14ac:dyDescent="0.25">
      <c r="A23" s="122">
        <v>18</v>
      </c>
      <c r="B23" s="128" t="s">
        <v>28</v>
      </c>
      <c r="C23" s="124">
        <v>161026</v>
      </c>
      <c r="D23" s="124">
        <v>157256</v>
      </c>
      <c r="E23" s="124">
        <v>165996</v>
      </c>
      <c r="F23" s="124">
        <v>165945</v>
      </c>
      <c r="G23" s="124">
        <v>165722</v>
      </c>
      <c r="H23" s="124">
        <v>165141</v>
      </c>
      <c r="I23" s="124">
        <v>339195</v>
      </c>
      <c r="J23" s="124">
        <v>172878</v>
      </c>
      <c r="K23" s="124">
        <v>182167</v>
      </c>
      <c r="L23" s="124">
        <v>184638</v>
      </c>
      <c r="M23" s="124">
        <v>212801</v>
      </c>
      <c r="N23" s="124">
        <v>187534</v>
      </c>
      <c r="O23" s="124">
        <v>191109</v>
      </c>
      <c r="P23" s="124">
        <v>0</v>
      </c>
      <c r="Q23" s="125">
        <f>NTB!Q16</f>
        <v>195927</v>
      </c>
      <c r="R23" s="126">
        <f>NTB!R16</f>
        <v>196266</v>
      </c>
      <c r="S23" s="126">
        <f>NTB!S16</f>
        <v>200361</v>
      </c>
      <c r="T23" s="126">
        <f>NTB!T16</f>
        <v>201010</v>
      </c>
      <c r="U23" s="126">
        <f>NTB!U16</f>
        <v>201904</v>
      </c>
      <c r="V23" s="126">
        <f>ROUND(NTB!V16,2)</f>
        <v>167968.35</v>
      </c>
      <c r="W23" s="126">
        <f>NTB!W16</f>
        <v>202511</v>
      </c>
      <c r="X23" s="218">
        <f>NTB!X16</f>
        <v>203748</v>
      </c>
      <c r="Y23" s="218">
        <f>NTB!Y16</f>
        <v>209622</v>
      </c>
      <c r="Z23" s="218">
        <f>NTB!Z16</f>
        <v>211739.7</v>
      </c>
      <c r="AA23" s="218">
        <f>NTB!AA16</f>
        <v>211425.9</v>
      </c>
      <c r="AB23" s="218">
        <f>NTB!AB16</f>
        <v>0</v>
      </c>
      <c r="AC23" s="218">
        <f>NTB!AC16</f>
        <v>139192.17314367605</v>
      </c>
    </row>
    <row r="24" spans="1:29" s="127" customFormat="1" ht="20.100000000000001" customHeight="1" x14ac:dyDescent="0.25">
      <c r="A24" s="122">
        <v>19</v>
      </c>
      <c r="B24" s="128" t="s">
        <v>27</v>
      </c>
      <c r="C24" s="124">
        <v>70066</v>
      </c>
      <c r="D24" s="124">
        <v>44194</v>
      </c>
      <c r="E24" s="124">
        <v>63815</v>
      </c>
      <c r="F24" s="124">
        <v>67330</v>
      </c>
      <c r="G24" s="124">
        <v>76983</v>
      </c>
      <c r="H24" s="124">
        <v>79233</v>
      </c>
      <c r="I24" s="124">
        <v>103760</v>
      </c>
      <c r="J24" s="124">
        <v>78891</v>
      </c>
      <c r="K24" s="124">
        <v>81154</v>
      </c>
      <c r="L24" s="124">
        <v>83400</v>
      </c>
      <c r="M24" s="124">
        <v>68504</v>
      </c>
      <c r="N24" s="124">
        <v>88905</v>
      </c>
      <c r="O24" s="124">
        <v>82077</v>
      </c>
      <c r="P24" s="124">
        <v>0</v>
      </c>
      <c r="Q24" s="125">
        <f>NTT!Q28</f>
        <v>86621</v>
      </c>
      <c r="R24" s="126">
        <f>NTT!R28</f>
        <v>86728</v>
      </c>
      <c r="S24" s="126">
        <f>NTT!S28</f>
        <v>101752</v>
      </c>
      <c r="T24" s="126">
        <f>NTT!T28</f>
        <v>106544</v>
      </c>
      <c r="U24" s="126">
        <f>NTT!U28</f>
        <v>107054</v>
      </c>
      <c r="V24" s="126">
        <f>ROUND(NTT!V28,2)</f>
        <v>63520.75</v>
      </c>
      <c r="W24" s="126">
        <f>NTT!W28</f>
        <v>104084</v>
      </c>
      <c r="X24" s="218">
        <f>NTT!X28</f>
        <v>102495</v>
      </c>
      <c r="Y24" s="219">
        <f>NTT!Y28</f>
        <v>103901.6</v>
      </c>
      <c r="Z24" s="218">
        <f>NTT!Z28</f>
        <v>103633.59999999999</v>
      </c>
      <c r="AA24" s="218">
        <f>NTT!AA28</f>
        <v>105436.8</v>
      </c>
      <c r="AB24" s="218">
        <f>NTT!AB28</f>
        <v>0</v>
      </c>
      <c r="AC24" s="218">
        <f>NTT!AC28</f>
        <v>63822.415209013605</v>
      </c>
    </row>
    <row r="25" spans="1:29" s="127" customFormat="1" ht="20.100000000000001" customHeight="1" x14ac:dyDescent="0.25">
      <c r="A25" s="122">
        <v>20</v>
      </c>
      <c r="B25" s="128" t="s">
        <v>29</v>
      </c>
      <c r="C25" s="124">
        <v>59193</v>
      </c>
      <c r="D25" s="124">
        <v>63232</v>
      </c>
      <c r="E25" s="124">
        <v>63086</v>
      </c>
      <c r="F25" s="124">
        <v>70841</v>
      </c>
      <c r="G25" s="124">
        <v>75616</v>
      </c>
      <c r="H25" s="124">
        <v>74438</v>
      </c>
      <c r="I25" s="124">
        <v>85845</v>
      </c>
      <c r="J25" s="124">
        <v>78198</v>
      </c>
      <c r="K25" s="124">
        <v>87859</v>
      </c>
      <c r="L25" s="124">
        <v>92228</v>
      </c>
      <c r="M25" s="124">
        <v>94246</v>
      </c>
      <c r="N25" s="124">
        <v>76161</v>
      </c>
      <c r="O25" s="124">
        <v>73630</v>
      </c>
      <c r="P25" s="124">
        <v>0</v>
      </c>
      <c r="Q25" s="125">
        <f>'KalBar '!Q20</f>
        <v>72859</v>
      </c>
      <c r="R25" s="126">
        <f>'KalBar '!R20</f>
        <v>83568</v>
      </c>
      <c r="S25" s="126">
        <f>'KalBar '!S20</f>
        <v>93190</v>
      </c>
      <c r="T25" s="126">
        <f>'KalBar '!T20</f>
        <v>103255</v>
      </c>
      <c r="U25" s="126">
        <f>'KalBar '!U20</f>
        <v>93914</v>
      </c>
      <c r="V25" s="126">
        <f>ROUND('KalBar '!V20,2)</f>
        <v>36750.81</v>
      </c>
      <c r="W25" s="126">
        <f>'KalBar '!W20</f>
        <v>87750</v>
      </c>
      <c r="X25" s="218">
        <f>'KalBar '!X20</f>
        <v>81041</v>
      </c>
      <c r="Y25" s="218">
        <f>'KalBar '!Y20</f>
        <v>80389</v>
      </c>
      <c r="Z25" s="218">
        <f>'KalBar '!Z20</f>
        <v>85810</v>
      </c>
      <c r="AA25" s="218">
        <f>'KalBar '!AA20</f>
        <v>91561</v>
      </c>
      <c r="AB25" s="218">
        <f>'KalBar '!AB20</f>
        <v>0</v>
      </c>
      <c r="AC25" s="218">
        <f>'KalBar '!AC20</f>
        <v>74535.090961359136</v>
      </c>
    </row>
    <row r="26" spans="1:29" s="127" customFormat="1" ht="20.100000000000001" customHeight="1" x14ac:dyDescent="0.25">
      <c r="A26" s="122">
        <v>21</v>
      </c>
      <c r="B26" s="128" t="s">
        <v>30</v>
      </c>
      <c r="C26" s="124">
        <v>10543</v>
      </c>
      <c r="D26" s="124">
        <v>14499</v>
      </c>
      <c r="E26" s="124">
        <v>12379</v>
      </c>
      <c r="F26" s="124">
        <v>7576</v>
      </c>
      <c r="G26" s="124">
        <v>5863</v>
      </c>
      <c r="H26" s="124">
        <v>5604</v>
      </c>
      <c r="I26" s="124">
        <v>7392</v>
      </c>
      <c r="J26" s="124">
        <v>5473</v>
      </c>
      <c r="K26" s="124">
        <v>8250</v>
      </c>
      <c r="L26" s="124">
        <v>24782</v>
      </c>
      <c r="M26" s="124">
        <v>24294</v>
      </c>
      <c r="N26" s="124">
        <v>16856</v>
      </c>
      <c r="O26" s="124">
        <v>16868</v>
      </c>
      <c r="P26" s="124">
        <v>0</v>
      </c>
      <c r="Q26" s="125">
        <f>KalTeng!Q20</f>
        <v>42742</v>
      </c>
      <c r="R26" s="126">
        <f>KalTeng!R20</f>
        <v>58186</v>
      </c>
      <c r="S26" s="126">
        <f>KalTeng!S20</f>
        <v>59706</v>
      </c>
      <c r="T26" s="126">
        <f>KalTeng!T20</f>
        <v>58861</v>
      </c>
      <c r="U26" s="126">
        <f>KalTeng!U20</f>
        <v>69040</v>
      </c>
      <c r="V26" s="126">
        <f>ROUND(KalTeng!V20,2)</f>
        <v>59802.48</v>
      </c>
      <c r="W26" s="126">
        <f>KalTeng!W20</f>
        <v>22099</v>
      </c>
      <c r="X26" s="218">
        <f>KalTeng!X20</f>
        <v>18778</v>
      </c>
      <c r="Y26" s="219">
        <f>KalTeng!Y20</f>
        <v>17185</v>
      </c>
      <c r="Z26" s="218">
        <f>KalTeng!Z20</f>
        <v>15085.3</v>
      </c>
      <c r="AA26" s="218">
        <f>KalTeng!AA20</f>
        <v>13850.3</v>
      </c>
      <c r="AB26" s="218">
        <f>KalTeng!AB20</f>
        <v>0</v>
      </c>
      <c r="AC26" s="218">
        <f>KalTeng!AC20</f>
        <v>4508.592198572258</v>
      </c>
    </row>
    <row r="27" spans="1:29" s="127" customFormat="1" ht="20.100000000000001" customHeight="1" x14ac:dyDescent="0.25">
      <c r="A27" s="122">
        <v>22</v>
      </c>
      <c r="B27" s="128" t="s">
        <v>31</v>
      </c>
      <c r="C27" s="124">
        <v>33355</v>
      </c>
      <c r="D27" s="124">
        <v>41171</v>
      </c>
      <c r="E27" s="124">
        <v>37402</v>
      </c>
      <c r="F27" s="124">
        <v>57523</v>
      </c>
      <c r="G27" s="124">
        <v>62317</v>
      </c>
      <c r="H27" s="124">
        <v>55512</v>
      </c>
      <c r="I27" s="124">
        <v>53881</v>
      </c>
      <c r="J27" s="124">
        <v>50641</v>
      </c>
      <c r="K27" s="124">
        <v>54157</v>
      </c>
      <c r="L27" s="124">
        <v>53932</v>
      </c>
      <c r="M27" s="124">
        <v>54095</v>
      </c>
      <c r="N27" s="124">
        <v>49921</v>
      </c>
      <c r="O27" s="124">
        <v>46019</v>
      </c>
      <c r="P27" s="124">
        <v>0</v>
      </c>
      <c r="Q27" s="125">
        <f>KalSel!Q19</f>
        <v>48548</v>
      </c>
      <c r="R27" s="126">
        <f>KalSel!R19</f>
        <v>52284</v>
      </c>
      <c r="S27" s="126">
        <f>KalSel!S19</f>
        <v>51292</v>
      </c>
      <c r="T27" s="126">
        <f>KalSel!T19</f>
        <v>47622</v>
      </c>
      <c r="U27" s="126">
        <f>KalSel!U19</f>
        <v>44470</v>
      </c>
      <c r="V27" s="126">
        <f>ROUND(KalSel!V19,2)</f>
        <v>46571.85</v>
      </c>
      <c r="W27" s="126">
        <f>KalSel!W19</f>
        <v>40534</v>
      </c>
      <c r="X27" s="218">
        <f>KalSel!X19</f>
        <v>38300</v>
      </c>
      <c r="Y27" s="218">
        <f>KalSel!Y19</f>
        <v>47877</v>
      </c>
      <c r="Z27" s="218">
        <f>KalSel!Z19</f>
        <v>47149</v>
      </c>
      <c r="AA27" s="218">
        <f>KalSel!AA19</f>
        <v>47203</v>
      </c>
      <c r="AB27" s="218">
        <f>KalSel!AB19</f>
        <v>0</v>
      </c>
      <c r="AC27" s="218">
        <f>KalSel!AC19</f>
        <v>73312.256242383737</v>
      </c>
    </row>
    <row r="28" spans="1:29" s="127" customFormat="1" ht="20.100000000000001" customHeight="1" x14ac:dyDescent="0.25">
      <c r="A28" s="122">
        <v>23</v>
      </c>
      <c r="B28" s="128" t="s">
        <v>32</v>
      </c>
      <c r="C28" s="124">
        <v>10100</v>
      </c>
      <c r="D28" s="124">
        <v>13428</v>
      </c>
      <c r="E28" s="124">
        <v>18640</v>
      </c>
      <c r="F28" s="124">
        <v>21581</v>
      </c>
      <c r="G28" s="124">
        <v>21711</v>
      </c>
      <c r="H28" s="124">
        <v>32981</v>
      </c>
      <c r="I28" s="124">
        <v>25263</v>
      </c>
      <c r="J28" s="124">
        <v>32285</v>
      </c>
      <c r="K28" s="124">
        <v>33132</v>
      </c>
      <c r="L28" s="124">
        <v>29162</v>
      </c>
      <c r="M28" s="124">
        <v>29162</v>
      </c>
      <c r="N28" s="124">
        <v>29089</v>
      </c>
      <c r="O28" s="124">
        <v>26747</v>
      </c>
      <c r="P28" s="124">
        <v>0</v>
      </c>
      <c r="Q28" s="125">
        <f>_KalTim!Q21</f>
        <v>19906</v>
      </c>
      <c r="R28" s="126">
        <f>_KalTim!R21</f>
        <v>23897</v>
      </c>
      <c r="S28" s="126">
        <f>_KalTim!S21</f>
        <v>25492</v>
      </c>
      <c r="T28" s="126">
        <f>_KalTim!T21</f>
        <v>24340</v>
      </c>
      <c r="U28" s="126">
        <f>_KalTim!U21</f>
        <v>25287</v>
      </c>
      <c r="V28" s="126">
        <f>ROUND(_KalTim!V21,2)</f>
        <v>6640.68</v>
      </c>
      <c r="W28" s="126">
        <f>_KalTim!W21</f>
        <v>14472</v>
      </c>
      <c r="X28" s="218">
        <f>_KalTim!X21</f>
        <v>14322</v>
      </c>
      <c r="Y28" s="219">
        <f>_KalTim!Y21</f>
        <v>13863</v>
      </c>
      <c r="Z28" s="218">
        <f>_KalTim!Z21</f>
        <v>13225</v>
      </c>
      <c r="AA28" s="218">
        <f>_KalTim!AA21</f>
        <v>11874.5</v>
      </c>
      <c r="AB28" s="218">
        <f>_KalTim!AB21</f>
        <v>0</v>
      </c>
      <c r="AC28" s="218">
        <f>_KalTim!AC21</f>
        <v>22787.954000235564</v>
      </c>
    </row>
    <row r="29" spans="1:29" s="127" customFormat="1" ht="20.100000000000001" customHeight="1" x14ac:dyDescent="0.25">
      <c r="A29" s="122">
        <v>24</v>
      </c>
      <c r="B29" s="128" t="s">
        <v>53</v>
      </c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5"/>
      <c r="R29" s="126"/>
      <c r="S29" s="126">
        <v>0</v>
      </c>
      <c r="T29" s="126">
        <v>0</v>
      </c>
      <c r="U29" s="126">
        <v>0</v>
      </c>
      <c r="V29" s="126">
        <v>0</v>
      </c>
      <c r="W29" s="126">
        <f>_Kaltara!W11</f>
        <v>6567</v>
      </c>
      <c r="X29" s="218">
        <f>_Kaltara!X11</f>
        <v>5917</v>
      </c>
      <c r="Y29" s="218">
        <f>_Kaltara!Y11</f>
        <v>6051</v>
      </c>
      <c r="Z29" s="218">
        <f>_Kaltara!Z11</f>
        <v>4997</v>
      </c>
      <c r="AA29" s="218">
        <f>_Kaltara!AA11</f>
        <v>3978</v>
      </c>
      <c r="AB29" s="218">
        <f>_Kaltara!AB11</f>
        <v>0</v>
      </c>
      <c r="AC29" s="218">
        <f>_Kaltara!AC11</f>
        <v>5263.6731919354925</v>
      </c>
    </row>
    <row r="30" spans="1:29" s="127" customFormat="1" ht="20.100000000000001" customHeight="1" x14ac:dyDescent="0.25">
      <c r="A30" s="122">
        <v>25</v>
      </c>
      <c r="B30" s="128" t="s">
        <v>33</v>
      </c>
      <c r="C30" s="129">
        <v>41655</v>
      </c>
      <c r="D30" s="129">
        <v>39709</v>
      </c>
      <c r="E30" s="129">
        <v>40530</v>
      </c>
      <c r="F30" s="129">
        <v>41601</v>
      </c>
      <c r="G30" s="129">
        <v>41116</v>
      </c>
      <c r="H30" s="129">
        <v>40029</v>
      </c>
      <c r="I30" s="129">
        <v>45479</v>
      </c>
      <c r="J30" s="129">
        <v>45524</v>
      </c>
      <c r="K30" s="129">
        <v>47950</v>
      </c>
      <c r="L30" s="129">
        <v>50739</v>
      </c>
      <c r="M30" s="129">
        <v>51473</v>
      </c>
      <c r="N30" s="129">
        <v>48712</v>
      </c>
      <c r="O30" s="129">
        <v>47756</v>
      </c>
      <c r="P30" s="129">
        <v>0</v>
      </c>
      <c r="Q30" s="125">
        <f>SulUt!Q21</f>
        <v>50124</v>
      </c>
      <c r="R30" s="126">
        <f>SulUt!R21</f>
        <v>50129</v>
      </c>
      <c r="S30" s="126">
        <f>SulUt!S21</f>
        <v>50130</v>
      </c>
      <c r="T30" s="126">
        <f>SulUt!T21</f>
        <v>42553</v>
      </c>
      <c r="U30" s="126">
        <f>SulUt!U21</f>
        <v>46406</v>
      </c>
      <c r="V30" s="126">
        <f>ROUND(SulUt!V21,2)</f>
        <v>44311.89</v>
      </c>
      <c r="W30" s="126">
        <f>SulUt!W21</f>
        <v>46379</v>
      </c>
      <c r="X30" s="218">
        <f>SulUt!X21</f>
        <v>50315</v>
      </c>
      <c r="Y30" s="219">
        <f>SulUt!Y21</f>
        <v>45771.4</v>
      </c>
      <c r="Z30" s="218">
        <f>SulUt!Z21</f>
        <v>48224.3</v>
      </c>
      <c r="AA30" s="218">
        <f>SulUt!AA21</f>
        <v>50737.700000000012</v>
      </c>
      <c r="AB30" s="218">
        <f>SulUt!AB21</f>
        <v>0</v>
      </c>
      <c r="AC30" s="218">
        <f>SulUt!AC21</f>
        <v>37340.561673880991</v>
      </c>
    </row>
    <row r="31" spans="1:29" s="127" customFormat="1" ht="20.100000000000001" customHeight="1" x14ac:dyDescent="0.25">
      <c r="A31" s="122">
        <v>26</v>
      </c>
      <c r="B31" s="128" t="s">
        <v>34</v>
      </c>
      <c r="C31" s="130">
        <v>0</v>
      </c>
      <c r="D31" s="130">
        <v>0</v>
      </c>
      <c r="E31" s="130">
        <v>0</v>
      </c>
      <c r="F31" s="130">
        <v>0</v>
      </c>
      <c r="G31" s="130">
        <v>0</v>
      </c>
      <c r="H31" s="130">
        <v>0</v>
      </c>
      <c r="I31" s="130">
        <v>0</v>
      </c>
      <c r="J31" s="130">
        <v>0</v>
      </c>
      <c r="K31" s="130">
        <v>0</v>
      </c>
      <c r="L31" s="130">
        <v>0</v>
      </c>
      <c r="M31" s="130">
        <v>0</v>
      </c>
      <c r="N31" s="130">
        <v>0</v>
      </c>
      <c r="O31" s="130">
        <v>0</v>
      </c>
      <c r="P31" s="130">
        <v>0</v>
      </c>
      <c r="Q31" s="131">
        <f>SulTeng!Q19</f>
        <v>121481</v>
      </c>
      <c r="R31" s="132">
        <f>SulTeng!R19</f>
        <v>120223</v>
      </c>
      <c r="S31" s="132">
        <f>SulTeng!S19</f>
        <v>121805</v>
      </c>
      <c r="T31" s="132">
        <f>SulTeng!T19</f>
        <v>125674</v>
      </c>
      <c r="U31" s="132">
        <f>SulTeng!U19</f>
        <v>126866</v>
      </c>
      <c r="V31" s="132">
        <f>ROUND(SulTeng!V19,2)</f>
        <v>40432.07</v>
      </c>
      <c r="W31" s="132">
        <f>SulTeng!W19</f>
        <v>133839</v>
      </c>
      <c r="X31" s="220">
        <f>SulTeng!X19</f>
        <v>126406</v>
      </c>
      <c r="Y31" s="221">
        <f>SulTeng!Y19</f>
        <v>114281.4</v>
      </c>
      <c r="Z31" s="220">
        <f>SulTeng!Z19</f>
        <v>118196.2</v>
      </c>
      <c r="AA31" s="220">
        <f>SulTeng!AA19</f>
        <v>121727.20000000001</v>
      </c>
      <c r="AB31" s="220">
        <f>SulTeng!AB19</f>
        <v>0</v>
      </c>
      <c r="AC31" s="220">
        <f>SulTeng!AC19</f>
        <v>97698.419155580545</v>
      </c>
    </row>
    <row r="32" spans="1:29" s="127" customFormat="1" ht="20.100000000000001" customHeight="1" x14ac:dyDescent="0.25">
      <c r="A32" s="122">
        <v>27</v>
      </c>
      <c r="B32" s="128" t="s">
        <v>35</v>
      </c>
      <c r="C32" s="130">
        <v>0</v>
      </c>
      <c r="D32" s="130">
        <v>0</v>
      </c>
      <c r="E32" s="130">
        <v>0</v>
      </c>
      <c r="F32" s="130">
        <v>0</v>
      </c>
      <c r="G32" s="130">
        <v>0</v>
      </c>
      <c r="H32" s="130">
        <v>0</v>
      </c>
      <c r="I32" s="130">
        <v>0</v>
      </c>
      <c r="J32" s="130">
        <v>0</v>
      </c>
      <c r="K32" s="130">
        <v>0</v>
      </c>
      <c r="L32" s="130">
        <v>0</v>
      </c>
      <c r="M32" s="130">
        <v>0</v>
      </c>
      <c r="N32" s="130">
        <v>0</v>
      </c>
      <c r="O32" s="130">
        <v>0</v>
      </c>
      <c r="P32" s="130">
        <v>0</v>
      </c>
      <c r="Q32" s="131">
        <f>'SulSel '!Q30</f>
        <v>348521</v>
      </c>
      <c r="R32" s="132">
        <f>'SulSel '!R30</f>
        <v>351729</v>
      </c>
      <c r="S32" s="132">
        <f>'SulSel '!S30</f>
        <v>353973</v>
      </c>
      <c r="T32" s="132">
        <f>'SulSel '!T30</f>
        <v>358085</v>
      </c>
      <c r="U32" s="132">
        <f>'SulSel '!U30</f>
        <v>360896</v>
      </c>
      <c r="V32" s="132">
        <f>ROUND('SulSel '!V30,2)</f>
        <v>172514.65</v>
      </c>
      <c r="W32" s="132">
        <f>'SulSel '!W30</f>
        <v>364573</v>
      </c>
      <c r="X32" s="220">
        <f>'SulSel '!X30</f>
        <v>372241</v>
      </c>
      <c r="Y32" s="220">
        <f>'SulSel '!Y30</f>
        <v>383507</v>
      </c>
      <c r="Z32" s="220">
        <f>'SulSel '!Z30</f>
        <v>390768</v>
      </c>
      <c r="AA32" s="220">
        <f>'SulSel '!AA30</f>
        <v>388756.1</v>
      </c>
      <c r="AB32" s="220">
        <f>'SulSel '!AB30</f>
        <v>0</v>
      </c>
      <c r="AC32" s="220">
        <f>'SulSel '!AC30</f>
        <v>405555.7974937571</v>
      </c>
    </row>
    <row r="33" spans="1:32" s="127" customFormat="1" ht="20.100000000000001" customHeight="1" x14ac:dyDescent="0.25">
      <c r="A33" s="122">
        <v>28</v>
      </c>
      <c r="B33" s="128" t="s">
        <v>36</v>
      </c>
      <c r="C33" s="130">
        <v>0</v>
      </c>
      <c r="D33" s="130">
        <v>0</v>
      </c>
      <c r="E33" s="130">
        <v>0</v>
      </c>
      <c r="F33" s="130">
        <v>0</v>
      </c>
      <c r="G33" s="130">
        <v>0</v>
      </c>
      <c r="H33" s="130">
        <v>0</v>
      </c>
      <c r="I33" s="130">
        <v>0</v>
      </c>
      <c r="J33" s="130">
        <v>0</v>
      </c>
      <c r="K33" s="130">
        <v>0</v>
      </c>
      <c r="L33" s="130">
        <v>0</v>
      </c>
      <c r="M33" s="130">
        <v>0</v>
      </c>
      <c r="N33" s="130">
        <v>0</v>
      </c>
      <c r="O33" s="130">
        <v>0</v>
      </c>
      <c r="P33" s="130">
        <v>0</v>
      </c>
      <c r="Q33" s="131">
        <f>SulTra!Q23</f>
        <v>54676</v>
      </c>
      <c r="R33" s="132">
        <f>SulTra!R23</f>
        <v>64757</v>
      </c>
      <c r="S33" s="132">
        <f>SulTra!S23</f>
        <v>68598</v>
      </c>
      <c r="T33" s="132">
        <f>SulTra!T23</f>
        <v>69603</v>
      </c>
      <c r="U33" s="132">
        <f>SulTra!U23</f>
        <v>73486</v>
      </c>
      <c r="V33" s="132">
        <f>ROUND(SulTra!V23,2)</f>
        <v>29350.68</v>
      </c>
      <c r="W33" s="132">
        <f>SulTra!W23</f>
        <v>79971</v>
      </c>
      <c r="X33" s="220">
        <f>SulTra!X23</f>
        <v>79587</v>
      </c>
      <c r="Y33" s="220">
        <f>SulTra!Y23</f>
        <v>85701</v>
      </c>
      <c r="Z33" s="220">
        <f>SulTra!Z23</f>
        <v>90023.1</v>
      </c>
      <c r="AA33" s="220">
        <f>SulTra!AA23</f>
        <v>89676.299999999988</v>
      </c>
      <c r="AB33" s="220">
        <f>SulTra!AB23</f>
        <v>0</v>
      </c>
      <c r="AC33" s="220">
        <f>SulTra!AC23</f>
        <v>73645.2359536187</v>
      </c>
    </row>
    <row r="34" spans="1:32" s="127" customFormat="1" ht="20.100000000000001" customHeight="1" x14ac:dyDescent="0.25">
      <c r="A34" s="122">
        <v>29</v>
      </c>
      <c r="B34" s="128" t="s">
        <v>37</v>
      </c>
      <c r="C34" s="130">
        <v>0</v>
      </c>
      <c r="D34" s="130">
        <v>0</v>
      </c>
      <c r="E34" s="130">
        <v>0</v>
      </c>
      <c r="F34" s="130">
        <v>0</v>
      </c>
      <c r="G34" s="130">
        <v>0</v>
      </c>
      <c r="H34" s="130">
        <v>0</v>
      </c>
      <c r="I34" s="130">
        <v>0</v>
      </c>
      <c r="J34" s="130">
        <v>0</v>
      </c>
      <c r="K34" s="130">
        <v>0</v>
      </c>
      <c r="L34" s="130">
        <v>0</v>
      </c>
      <c r="M34" s="130">
        <v>0</v>
      </c>
      <c r="N34" s="130">
        <v>0</v>
      </c>
      <c r="O34" s="130">
        <v>0</v>
      </c>
      <c r="P34" s="130">
        <v>0</v>
      </c>
      <c r="Q34" s="131">
        <f>'Gorontalo '!Q12</f>
        <v>19873</v>
      </c>
      <c r="R34" s="132">
        <f>'Gorontalo '!R12</f>
        <v>20857</v>
      </c>
      <c r="S34" s="132">
        <f>'Gorontalo '!S12</f>
        <v>20666</v>
      </c>
      <c r="T34" s="132">
        <f>'Gorontalo '!T12</f>
        <v>22015</v>
      </c>
      <c r="U34" s="132">
        <f>'Gorontalo '!U12</f>
        <v>22883</v>
      </c>
      <c r="V34" s="132">
        <f>ROUND('Gorontalo '!V12,2)</f>
        <v>25465.98</v>
      </c>
      <c r="W34" s="132">
        <f>'Gorontalo '!W12</f>
        <v>25442</v>
      </c>
      <c r="X34" s="220">
        <f>'Gorontalo '!X12</f>
        <v>26776</v>
      </c>
      <c r="Y34" s="220">
        <f>'Gorontalo '!Y12</f>
        <v>27066</v>
      </c>
      <c r="Z34" s="220">
        <f>'Gorontalo '!Z12</f>
        <v>27614</v>
      </c>
      <c r="AA34" s="220">
        <f>'Gorontalo '!AA12</f>
        <v>27598</v>
      </c>
      <c r="AB34" s="220">
        <f>'Gorontalo '!AB12</f>
        <v>0</v>
      </c>
      <c r="AC34" s="220">
        <f>'Gorontalo '!AC12</f>
        <v>27939.624060400434</v>
      </c>
    </row>
    <row r="35" spans="1:32" s="127" customFormat="1" ht="20.100000000000001" customHeight="1" x14ac:dyDescent="0.25">
      <c r="A35" s="122">
        <v>30</v>
      </c>
      <c r="B35" s="128" t="s">
        <v>38</v>
      </c>
      <c r="C35" s="130">
        <v>21960</v>
      </c>
      <c r="D35" s="130">
        <v>23841</v>
      </c>
      <c r="E35" s="130">
        <v>24780</v>
      </c>
      <c r="F35" s="130">
        <v>24756</v>
      </c>
      <c r="G35" s="130">
        <v>25152</v>
      </c>
      <c r="H35" s="130">
        <v>25995</v>
      </c>
      <c r="I35" s="130">
        <v>25995</v>
      </c>
      <c r="J35" s="130">
        <v>26620</v>
      </c>
      <c r="K35" s="130">
        <v>26317</v>
      </c>
      <c r="L35" s="130">
        <v>27766</v>
      </c>
      <c r="M35" s="130">
        <v>28590</v>
      </c>
      <c r="N35" s="130">
        <v>16299</v>
      </c>
      <c r="O35" s="130">
        <v>30607</v>
      </c>
      <c r="P35" s="130">
        <v>0</v>
      </c>
      <c r="Q35" s="131">
        <f>'SulBar '!Q12</f>
        <v>29475</v>
      </c>
      <c r="R35" s="132">
        <f>'SulBar '!R12</f>
        <v>31183</v>
      </c>
      <c r="S35" s="132">
        <f>'SulBar '!S12</f>
        <v>33071</v>
      </c>
      <c r="T35" s="132">
        <f>'SulBar '!T12</f>
        <v>34101</v>
      </c>
      <c r="U35" s="132">
        <f>'SulBar '!U12</f>
        <v>32004</v>
      </c>
      <c r="V35" s="132">
        <f>ROUND('SulBar '!V12,2)</f>
        <v>21188.94</v>
      </c>
      <c r="W35" s="132">
        <f>'SulBar '!W12</f>
        <v>34188</v>
      </c>
      <c r="X35" s="220">
        <f>'SulBar '!X12</f>
        <v>35353</v>
      </c>
      <c r="Y35" s="220">
        <f>'SulBar '!Y12</f>
        <v>35282</v>
      </c>
      <c r="Z35" s="220">
        <f>'SulBar '!Z12</f>
        <v>36534</v>
      </c>
      <c r="AA35" s="220">
        <f>'SulBar '!AA12</f>
        <v>36228</v>
      </c>
      <c r="AB35" s="220">
        <f>'SulBar '!AB12</f>
        <v>0</v>
      </c>
      <c r="AC35" s="220">
        <f>'SulBar '!AC12</f>
        <v>22792.008011490219</v>
      </c>
    </row>
    <row r="36" spans="1:32" s="127" customFormat="1" ht="20.100000000000001" customHeight="1" x14ac:dyDescent="0.25">
      <c r="A36" s="122">
        <v>31</v>
      </c>
      <c r="B36" s="128" t="s">
        <v>39</v>
      </c>
      <c r="C36" s="130">
        <v>0</v>
      </c>
      <c r="D36" s="130">
        <v>0</v>
      </c>
      <c r="E36" s="130">
        <v>0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  <c r="L36" s="130">
        <v>0</v>
      </c>
      <c r="M36" s="130">
        <v>0</v>
      </c>
      <c r="N36" s="130">
        <v>0</v>
      </c>
      <c r="O36" s="130">
        <v>0</v>
      </c>
      <c r="P36" s="130">
        <v>0</v>
      </c>
      <c r="Q36" s="131">
        <f>Maluku!Q17</f>
        <v>10035</v>
      </c>
      <c r="R36" s="132">
        <f>Maluku!R17</f>
        <v>11461</v>
      </c>
      <c r="S36" s="132">
        <f>Maluku!S17</f>
        <v>11281</v>
      </c>
      <c r="T36" s="132">
        <f>Maluku!T17</f>
        <v>11451</v>
      </c>
      <c r="U36" s="132">
        <f>Maluku!U17</f>
        <v>14085</v>
      </c>
      <c r="V36" s="132">
        <f>ROUND(Maluku!V17,2)</f>
        <v>12375.44</v>
      </c>
      <c r="W36" s="132">
        <f>Maluku!W17</f>
        <v>12845</v>
      </c>
      <c r="X36" s="220">
        <f>Maluku!X17</f>
        <v>12314</v>
      </c>
      <c r="Y36" s="220">
        <f>Maluku!Y17</f>
        <v>12359</v>
      </c>
      <c r="Z36" s="220">
        <f>Maluku!Z17</f>
        <v>12839.25</v>
      </c>
      <c r="AA36" s="220">
        <f>Maluku!AA17</f>
        <v>15053.2</v>
      </c>
      <c r="AB36" s="220">
        <f>Maluku!AB17</f>
        <v>0</v>
      </c>
      <c r="AC36" s="220">
        <f>Maluku!AC17</f>
        <v>16373.627743966208</v>
      </c>
    </row>
    <row r="37" spans="1:32" s="127" customFormat="1" ht="20.100000000000001" customHeight="1" x14ac:dyDescent="0.25">
      <c r="A37" s="122">
        <v>32</v>
      </c>
      <c r="B37" s="128" t="s">
        <v>40</v>
      </c>
      <c r="C37" s="130">
        <v>0</v>
      </c>
      <c r="D37" s="130">
        <v>0</v>
      </c>
      <c r="E37" s="130">
        <v>0</v>
      </c>
      <c r="F37" s="130">
        <v>0</v>
      </c>
      <c r="G37" s="130">
        <v>0</v>
      </c>
      <c r="H37" s="130">
        <v>0</v>
      </c>
      <c r="I37" s="130">
        <v>0</v>
      </c>
      <c r="J37" s="130">
        <v>0</v>
      </c>
      <c r="K37" s="130">
        <v>0</v>
      </c>
      <c r="L37" s="130">
        <v>0</v>
      </c>
      <c r="M37" s="130">
        <v>0</v>
      </c>
      <c r="N37" s="130">
        <v>0</v>
      </c>
      <c r="O37" s="130">
        <v>0</v>
      </c>
      <c r="P37" s="130">
        <v>0</v>
      </c>
      <c r="Q37" s="131">
        <f>MalUt!Q16</f>
        <v>8910</v>
      </c>
      <c r="R37" s="132">
        <f>MalUt!R16</f>
        <v>10515</v>
      </c>
      <c r="S37" s="132">
        <f>MalUt!S16</f>
        <v>6744</v>
      </c>
      <c r="T37" s="132">
        <f>MalUt!T16</f>
        <v>8118</v>
      </c>
      <c r="U37" s="132">
        <f>MalUt!U16</f>
        <v>7408</v>
      </c>
      <c r="V37" s="132">
        <f>ROUND(MalUt!V16,2)</f>
        <v>5777.48</v>
      </c>
      <c r="W37" s="132">
        <f>MalUt!W16</f>
        <v>8644</v>
      </c>
      <c r="X37" s="220">
        <f>MalUt!X16</f>
        <v>7952</v>
      </c>
      <c r="Y37" s="221">
        <f>MalUt!Y16</f>
        <v>9212</v>
      </c>
      <c r="Z37" s="220">
        <f>MalUt!Z16</f>
        <v>9426</v>
      </c>
      <c r="AA37" s="220">
        <f>MalUt!AA16</f>
        <v>9485</v>
      </c>
      <c r="AB37" s="220">
        <f>MalUt!AB16</f>
        <v>0</v>
      </c>
      <c r="AC37" s="220">
        <f>MalUt!AC16</f>
        <v>10370.584944113476</v>
      </c>
    </row>
    <row r="38" spans="1:32" s="127" customFormat="1" ht="20.100000000000001" customHeight="1" x14ac:dyDescent="0.25">
      <c r="A38" s="122">
        <v>33</v>
      </c>
      <c r="B38" s="128" t="s">
        <v>41</v>
      </c>
      <c r="C38" s="130">
        <v>0</v>
      </c>
      <c r="D38" s="130">
        <v>0</v>
      </c>
      <c r="E38" s="130">
        <v>0</v>
      </c>
      <c r="F38" s="130">
        <v>0</v>
      </c>
      <c r="G38" s="130">
        <v>0</v>
      </c>
      <c r="H38" s="130">
        <v>0</v>
      </c>
      <c r="I38" s="130">
        <v>0</v>
      </c>
      <c r="J38" s="130">
        <v>0</v>
      </c>
      <c r="K38" s="130">
        <v>0</v>
      </c>
      <c r="L38" s="130">
        <v>0</v>
      </c>
      <c r="M38" s="130">
        <v>0</v>
      </c>
      <c r="N38" s="130">
        <v>0</v>
      </c>
      <c r="O38" s="130">
        <v>0</v>
      </c>
      <c r="P38" s="130">
        <v>0</v>
      </c>
      <c r="Q38" s="131">
        <f>PapuaBarat!Q19</f>
        <v>5314</v>
      </c>
      <c r="R38" s="132">
        <f>PapuaBarat!R19</f>
        <v>5721</v>
      </c>
      <c r="S38" s="132">
        <f>PapuaBarat!S19</f>
        <v>5842</v>
      </c>
      <c r="T38" s="132">
        <f>PapuaBarat!T19</f>
        <v>5422</v>
      </c>
      <c r="U38" s="132">
        <f>PapuaBarat!U19</f>
        <v>5390</v>
      </c>
      <c r="V38" s="132">
        <f>ROUND(PapuaBarat!V19,2)</f>
        <v>2147.0500000000002</v>
      </c>
      <c r="W38" s="132">
        <f>PapuaBarat!W19</f>
        <v>6419</v>
      </c>
      <c r="X38" s="220">
        <f>PapuaBarat!X19</f>
        <v>6419</v>
      </c>
      <c r="Y38" s="221">
        <f>PapuaBarat!Y19</f>
        <v>6883</v>
      </c>
      <c r="Z38" s="220">
        <f>PapuaBarat!Z19</f>
        <v>6523</v>
      </c>
      <c r="AA38" s="220">
        <f>PapuaBarat!AA19</f>
        <v>6741.5</v>
      </c>
      <c r="AB38" s="220">
        <f>PapuaBarat!AB19</f>
        <v>0</v>
      </c>
      <c r="AC38" s="220">
        <f>PapuaBarat!AC19</f>
        <v>5045.620620174288</v>
      </c>
    </row>
    <row r="39" spans="1:32" s="127" customFormat="1" ht="20.100000000000001" customHeight="1" x14ac:dyDescent="0.25">
      <c r="A39" s="122">
        <v>34</v>
      </c>
      <c r="B39" s="128" t="s">
        <v>42</v>
      </c>
      <c r="C39" s="130">
        <v>0</v>
      </c>
      <c r="D39" s="130">
        <v>0</v>
      </c>
      <c r="E39" s="130">
        <v>0</v>
      </c>
      <c r="F39" s="130">
        <v>0</v>
      </c>
      <c r="G39" s="130">
        <v>0</v>
      </c>
      <c r="H39" s="130">
        <v>0</v>
      </c>
      <c r="I39" s="130">
        <v>0</v>
      </c>
      <c r="J39" s="130">
        <v>0</v>
      </c>
      <c r="K39" s="130">
        <v>0</v>
      </c>
      <c r="L39" s="130">
        <v>0</v>
      </c>
      <c r="M39" s="130">
        <v>0</v>
      </c>
      <c r="N39" s="130">
        <v>0</v>
      </c>
      <c r="O39" s="130">
        <v>0</v>
      </c>
      <c r="P39" s="130">
        <v>0</v>
      </c>
      <c r="Q39" s="131">
        <f>Papua!Q35</f>
        <v>24885</v>
      </c>
      <c r="R39" s="132">
        <f>Papua!R35</f>
        <v>27196</v>
      </c>
      <c r="S39" s="132">
        <f>Papua!S35</f>
        <v>25720</v>
      </c>
      <c r="T39" s="132">
        <f>Papua!T35</f>
        <v>25945</v>
      </c>
      <c r="U39" s="132">
        <f>Papua!U35</f>
        <v>25944</v>
      </c>
      <c r="V39" s="132">
        <f>ROUND(Papua!V35,2)</f>
        <v>2273.61</v>
      </c>
      <c r="W39" s="132">
        <f>Papua!W35</f>
        <v>36270</v>
      </c>
      <c r="X39" s="220">
        <f>Papua!X35</f>
        <v>2348</v>
      </c>
      <c r="Y39" s="221">
        <f>Papua!Y35</f>
        <v>5105</v>
      </c>
      <c r="Z39" s="220">
        <f>Papua!Z35</f>
        <v>5835</v>
      </c>
      <c r="AA39" s="220">
        <f>Papua!AA35</f>
        <v>5659</v>
      </c>
      <c r="AB39" s="220">
        <f>Papua!AB35</f>
        <v>0</v>
      </c>
      <c r="AC39" s="220">
        <f>Papua!AC35</f>
        <v>2963.5069275101814</v>
      </c>
    </row>
    <row r="40" spans="1:32" s="127" customFormat="1" ht="20.100000000000001" customHeight="1" thickBot="1" x14ac:dyDescent="0.3">
      <c r="A40" s="242" t="s">
        <v>12</v>
      </c>
      <c r="B40" s="243"/>
      <c r="C40" s="133">
        <v>3870186</v>
      </c>
      <c r="D40" s="133">
        <v>3881617</v>
      </c>
      <c r="E40" s="133">
        <v>3922596</v>
      </c>
      <c r="F40" s="133">
        <v>4027906</v>
      </c>
      <c r="G40" s="133">
        <v>4024987</v>
      </c>
      <c r="H40" s="133">
        <v>4052297</v>
      </c>
      <c r="I40" s="133">
        <v>4310502</v>
      </c>
      <c r="J40" s="133">
        <v>4085278</v>
      </c>
      <c r="K40" s="133">
        <v>4198271</v>
      </c>
      <c r="L40" s="133">
        <v>4307987</v>
      </c>
      <c r="M40" s="133">
        <v>4458957</v>
      </c>
      <c r="N40" s="133">
        <v>4115987</v>
      </c>
      <c r="O40" s="133">
        <v>4236192</v>
      </c>
      <c r="P40" s="133">
        <v>1105823</v>
      </c>
      <c r="Q40" s="134">
        <f t="shared" ref="Q40:W40" si="0">SUM(Q6:Q39)</f>
        <v>4728414</v>
      </c>
      <c r="R40" s="135">
        <f t="shared" si="0"/>
        <v>4828476</v>
      </c>
      <c r="S40" s="135">
        <f t="shared" si="0"/>
        <v>4905107</v>
      </c>
      <c r="T40" s="135">
        <f t="shared" si="0"/>
        <v>4893128</v>
      </c>
      <c r="U40" s="135">
        <f t="shared" si="0"/>
        <v>4924172</v>
      </c>
      <c r="V40" s="135">
        <f t="shared" si="0"/>
        <v>4417581.9200000018</v>
      </c>
      <c r="W40" s="135">
        <f t="shared" si="0"/>
        <v>4817170</v>
      </c>
      <c r="X40" s="222">
        <f>SUM(X6:X39)</f>
        <v>4763341</v>
      </c>
      <c r="Y40" s="222">
        <f>SUM(Y6:Y39)</f>
        <v>4755054.0999999996</v>
      </c>
      <c r="Z40" s="222">
        <f>SUM(Z6:Z39)</f>
        <v>4782642.1499999994</v>
      </c>
      <c r="AA40" s="222">
        <f>SUM(AA6:AA39)</f>
        <v>4745808.5</v>
      </c>
      <c r="AB40" s="222">
        <f t="shared" ref="AB40:AC40" si="1">SUM(AB6:AB39)</f>
        <v>0</v>
      </c>
      <c r="AC40" s="222">
        <f t="shared" si="1"/>
        <v>4503060.4905256517</v>
      </c>
    </row>
    <row r="41" spans="1:32" s="127" customFormat="1" ht="15" customHeight="1" x14ac:dyDescent="0.2">
      <c r="A41" s="201" t="s">
        <v>639</v>
      </c>
      <c r="B41" s="202"/>
      <c r="C41" s="203"/>
      <c r="D41" s="203"/>
      <c r="E41" s="204"/>
      <c r="F41" s="203"/>
      <c r="G41" s="203"/>
      <c r="H41" s="205"/>
      <c r="I41" s="206"/>
      <c r="J41" s="206"/>
      <c r="K41" s="206"/>
      <c r="L41" s="206"/>
      <c r="M41" s="206"/>
      <c r="N41" s="206"/>
      <c r="O41" s="206"/>
      <c r="P41" s="206"/>
      <c r="Q41" s="207"/>
      <c r="R41" s="207"/>
      <c r="S41" s="207"/>
      <c r="T41" s="207"/>
      <c r="U41" s="208"/>
      <c r="V41" s="209"/>
      <c r="W41" s="206"/>
      <c r="X41" s="206"/>
      <c r="Y41" s="206"/>
      <c r="Z41" s="206"/>
      <c r="AA41" s="206"/>
      <c r="AB41" s="206"/>
      <c r="AC41" s="206"/>
      <c r="AF41" s="235"/>
    </row>
    <row r="42" spans="1:32" s="127" customFormat="1" ht="15" customHeight="1" x14ac:dyDescent="0.2">
      <c r="A42" s="210" t="s">
        <v>638</v>
      </c>
      <c r="B42" s="202"/>
      <c r="C42" s="203"/>
      <c r="D42" s="203"/>
      <c r="E42" s="204"/>
      <c r="F42" s="203"/>
      <c r="G42" s="203"/>
      <c r="H42" s="205"/>
      <c r="I42" s="206"/>
      <c r="J42" s="206"/>
      <c r="K42" s="206"/>
      <c r="L42" s="206"/>
      <c r="M42" s="206"/>
      <c r="N42" s="206"/>
      <c r="O42" s="206"/>
      <c r="P42" s="206"/>
      <c r="Q42" s="207"/>
      <c r="R42" s="207"/>
      <c r="S42" s="207"/>
      <c r="T42" s="207"/>
      <c r="U42" s="208"/>
      <c r="V42" s="209"/>
      <c r="W42" s="206"/>
      <c r="X42" s="206"/>
      <c r="Y42" s="206"/>
      <c r="Z42" s="206"/>
      <c r="AA42" s="206"/>
      <c r="AB42" s="206"/>
      <c r="AC42" s="206"/>
    </row>
    <row r="43" spans="1:32" ht="13.5" x14ac:dyDescent="0.2">
      <c r="A43" s="202" t="s">
        <v>636</v>
      </c>
      <c r="B43" s="202"/>
      <c r="C43" s="202"/>
      <c r="D43" s="202"/>
      <c r="E43" s="211"/>
      <c r="F43" s="202"/>
      <c r="G43" s="202"/>
      <c r="H43" s="212"/>
      <c r="I43" s="213"/>
      <c r="J43" s="213"/>
      <c r="K43" s="213"/>
      <c r="L43" s="213"/>
      <c r="M43" s="213"/>
      <c r="N43" s="213"/>
      <c r="O43" s="213"/>
      <c r="P43" s="213"/>
      <c r="Q43" s="214"/>
      <c r="R43" s="214"/>
      <c r="S43" s="214"/>
      <c r="T43" s="214"/>
      <c r="U43" s="215"/>
      <c r="V43" s="216"/>
      <c r="W43" s="213"/>
      <c r="X43" s="213"/>
      <c r="Y43" s="213"/>
      <c r="Z43" s="213"/>
      <c r="AA43" s="213"/>
      <c r="AB43" s="213"/>
      <c r="AC43" s="236"/>
    </row>
    <row r="44" spans="1:32" ht="13.5" x14ac:dyDescent="0.2">
      <c r="A44" s="217" t="s">
        <v>637</v>
      </c>
      <c r="B44" s="211"/>
      <c r="C44" s="202"/>
      <c r="D44" s="202"/>
      <c r="E44" s="211"/>
      <c r="F44" s="202"/>
      <c r="G44" s="202"/>
      <c r="H44" s="212"/>
      <c r="I44" s="213"/>
      <c r="J44" s="213"/>
      <c r="K44" s="213"/>
      <c r="L44" s="213"/>
      <c r="M44" s="213"/>
      <c r="N44" s="213"/>
      <c r="O44" s="213"/>
      <c r="P44" s="213"/>
      <c r="Q44" s="214"/>
      <c r="R44" s="214"/>
      <c r="S44" s="214"/>
      <c r="T44" s="214"/>
      <c r="U44" s="215"/>
      <c r="V44" s="216"/>
      <c r="W44" s="213"/>
      <c r="X44" s="213"/>
      <c r="Y44" s="213"/>
      <c r="Z44" s="213"/>
      <c r="AA44" s="213"/>
      <c r="AB44" s="213"/>
      <c r="AC44" s="236"/>
    </row>
    <row r="45" spans="1:32" x14ac:dyDescent="0.2">
      <c r="A45" s="200"/>
      <c r="B45" s="137"/>
      <c r="C45" s="136"/>
      <c r="D45" s="136"/>
      <c r="E45" s="137"/>
      <c r="F45" s="136"/>
      <c r="G45" s="136"/>
      <c r="H45" s="138"/>
      <c r="AC45" s="237"/>
    </row>
    <row r="46" spans="1:32" x14ac:dyDescent="0.2">
      <c r="B46" s="137"/>
      <c r="C46" s="136"/>
      <c r="D46" s="136"/>
      <c r="E46" s="137"/>
      <c r="F46" s="136"/>
      <c r="G46" s="136"/>
      <c r="H46" s="138"/>
    </row>
    <row r="47" spans="1:32" x14ac:dyDescent="0.2">
      <c r="B47" s="137"/>
      <c r="C47" s="136"/>
      <c r="D47" s="136"/>
      <c r="E47" s="137"/>
      <c r="F47" s="136"/>
      <c r="G47" s="136"/>
      <c r="H47" s="138"/>
    </row>
    <row r="48" spans="1:32" x14ac:dyDescent="0.2">
      <c r="B48" s="137"/>
      <c r="C48" s="136"/>
      <c r="D48" s="136"/>
      <c r="E48" s="137"/>
      <c r="F48" s="136"/>
      <c r="G48" s="136"/>
      <c r="H48" s="138"/>
    </row>
    <row r="49" spans="2:8" x14ac:dyDescent="0.2">
      <c r="B49" s="137"/>
      <c r="C49" s="136"/>
      <c r="D49" s="136"/>
      <c r="E49" s="137"/>
      <c r="F49" s="136"/>
      <c r="G49" s="136"/>
      <c r="H49" s="138"/>
    </row>
    <row r="50" spans="2:8" x14ac:dyDescent="0.2">
      <c r="B50" s="137"/>
      <c r="C50" s="136"/>
      <c r="D50" s="136"/>
      <c r="E50" s="137"/>
      <c r="F50" s="136"/>
      <c r="G50" s="136"/>
      <c r="H50" s="138"/>
    </row>
    <row r="51" spans="2:8" x14ac:dyDescent="0.2">
      <c r="B51" s="137"/>
      <c r="C51" s="136"/>
      <c r="D51" s="136"/>
      <c r="E51" s="137"/>
      <c r="F51" s="136"/>
      <c r="G51" s="136"/>
      <c r="H51" s="138"/>
    </row>
    <row r="52" spans="2:8" x14ac:dyDescent="0.2">
      <c r="B52" s="137"/>
      <c r="C52" s="136"/>
      <c r="D52" s="136"/>
      <c r="E52" s="137"/>
      <c r="F52" s="136"/>
      <c r="G52" s="136"/>
      <c r="H52" s="138"/>
    </row>
    <row r="53" spans="2:8" x14ac:dyDescent="0.2">
      <c r="B53" s="137"/>
      <c r="C53" s="136"/>
      <c r="D53" s="136"/>
      <c r="E53" s="137"/>
      <c r="F53" s="136"/>
      <c r="G53" s="136"/>
      <c r="H53" s="138"/>
    </row>
    <row r="54" spans="2:8" x14ac:dyDescent="0.2">
      <c r="B54" s="137"/>
      <c r="C54" s="136"/>
      <c r="D54" s="136"/>
      <c r="E54" s="137"/>
      <c r="F54" s="136"/>
      <c r="G54" s="136"/>
      <c r="H54" s="138"/>
    </row>
    <row r="55" spans="2:8" x14ac:dyDescent="0.2">
      <c r="B55" s="137"/>
      <c r="C55" s="136"/>
      <c r="D55" s="136"/>
      <c r="E55" s="137"/>
      <c r="F55" s="136"/>
      <c r="G55" s="136"/>
      <c r="H55" s="138"/>
    </row>
    <row r="56" spans="2:8" x14ac:dyDescent="0.2">
      <c r="B56" s="137"/>
      <c r="C56" s="136"/>
      <c r="D56" s="136"/>
      <c r="E56" s="137"/>
      <c r="F56" s="136"/>
      <c r="G56" s="136"/>
      <c r="H56" s="138"/>
    </row>
    <row r="57" spans="2:8" x14ac:dyDescent="0.2">
      <c r="B57" s="137"/>
      <c r="C57" s="136"/>
      <c r="D57" s="136"/>
      <c r="E57" s="137"/>
      <c r="F57" s="136"/>
      <c r="G57" s="136"/>
      <c r="H57" s="138"/>
    </row>
    <row r="58" spans="2:8" x14ac:dyDescent="0.2">
      <c r="B58" s="137"/>
      <c r="C58" s="136"/>
      <c r="D58" s="136"/>
      <c r="E58" s="137"/>
      <c r="F58" s="136"/>
      <c r="G58" s="136"/>
      <c r="H58" s="138"/>
    </row>
    <row r="59" spans="2:8" x14ac:dyDescent="0.2">
      <c r="B59" s="137"/>
      <c r="C59" s="136"/>
      <c r="D59" s="136"/>
      <c r="E59" s="137"/>
      <c r="F59" s="136"/>
      <c r="G59" s="136"/>
      <c r="H59" s="138"/>
    </row>
    <row r="60" spans="2:8" x14ac:dyDescent="0.2">
      <c r="B60" s="137"/>
      <c r="C60" s="136"/>
      <c r="D60" s="136"/>
      <c r="E60" s="137"/>
      <c r="F60" s="136"/>
      <c r="G60" s="136"/>
      <c r="H60" s="138"/>
    </row>
    <row r="61" spans="2:8" x14ac:dyDescent="0.2">
      <c r="B61" s="137"/>
      <c r="C61" s="136"/>
      <c r="D61" s="136"/>
      <c r="E61" s="137"/>
      <c r="F61" s="136"/>
      <c r="G61" s="136"/>
      <c r="H61" s="138"/>
    </row>
    <row r="62" spans="2:8" x14ac:dyDescent="0.2">
      <c r="B62" s="137"/>
      <c r="C62" s="136"/>
      <c r="D62" s="136"/>
      <c r="E62" s="137"/>
      <c r="F62" s="136"/>
      <c r="G62" s="136"/>
      <c r="H62" s="138"/>
    </row>
    <row r="63" spans="2:8" x14ac:dyDescent="0.2">
      <c r="B63" s="137"/>
      <c r="C63" s="136"/>
      <c r="D63" s="136"/>
      <c r="E63" s="137"/>
      <c r="F63" s="136"/>
      <c r="G63" s="136"/>
      <c r="H63" s="138"/>
    </row>
    <row r="64" spans="2:8" x14ac:dyDescent="0.2">
      <c r="B64" s="137"/>
      <c r="C64" s="136"/>
      <c r="D64" s="136"/>
      <c r="E64" s="137"/>
      <c r="F64" s="136"/>
      <c r="G64" s="136"/>
      <c r="H64" s="138"/>
    </row>
    <row r="65" spans="2:8" x14ac:dyDescent="0.2">
      <c r="B65" s="137"/>
      <c r="C65" s="136"/>
      <c r="D65" s="136"/>
      <c r="E65" s="137"/>
      <c r="F65" s="136"/>
      <c r="G65" s="136"/>
      <c r="H65" s="138"/>
    </row>
    <row r="66" spans="2:8" x14ac:dyDescent="0.2">
      <c r="B66" s="137"/>
      <c r="C66" s="136"/>
      <c r="D66" s="136"/>
      <c r="E66" s="137"/>
      <c r="F66" s="136"/>
      <c r="G66" s="136"/>
      <c r="H66" s="138"/>
    </row>
    <row r="67" spans="2:8" x14ac:dyDescent="0.2">
      <c r="B67" s="137"/>
      <c r="C67" s="136"/>
      <c r="D67" s="136"/>
      <c r="E67" s="137"/>
      <c r="F67" s="136"/>
      <c r="G67" s="136"/>
      <c r="H67" s="138"/>
    </row>
    <row r="68" spans="2:8" x14ac:dyDescent="0.2">
      <c r="B68" s="137"/>
      <c r="C68" s="136"/>
      <c r="D68" s="136"/>
      <c r="E68" s="137"/>
      <c r="F68" s="136"/>
      <c r="G68" s="136"/>
      <c r="H68" s="138"/>
    </row>
    <row r="69" spans="2:8" x14ac:dyDescent="0.2">
      <c r="B69" s="137"/>
      <c r="C69" s="136"/>
      <c r="D69" s="136"/>
      <c r="E69" s="137"/>
      <c r="F69" s="136"/>
      <c r="G69" s="136"/>
      <c r="H69" s="138"/>
    </row>
    <row r="70" spans="2:8" x14ac:dyDescent="0.2">
      <c r="B70" s="137"/>
      <c r="C70" s="136"/>
      <c r="D70" s="136"/>
      <c r="E70" s="137"/>
      <c r="F70" s="136"/>
      <c r="G70" s="136"/>
      <c r="H70" s="138"/>
    </row>
    <row r="71" spans="2:8" x14ac:dyDescent="0.2">
      <c r="B71" s="137"/>
      <c r="C71" s="136"/>
      <c r="D71" s="136"/>
      <c r="E71" s="137"/>
      <c r="F71" s="136"/>
      <c r="G71" s="136"/>
      <c r="H71" s="138"/>
    </row>
    <row r="72" spans="2:8" x14ac:dyDescent="0.2">
      <c r="B72" s="137"/>
      <c r="C72" s="136"/>
      <c r="D72" s="136"/>
      <c r="E72" s="137"/>
      <c r="F72" s="136"/>
      <c r="G72" s="136"/>
      <c r="H72" s="138"/>
    </row>
    <row r="73" spans="2:8" x14ac:dyDescent="0.2">
      <c r="B73" s="137"/>
      <c r="C73" s="136"/>
      <c r="D73" s="136"/>
      <c r="E73" s="137"/>
      <c r="F73" s="136"/>
      <c r="G73" s="136"/>
      <c r="H73" s="138"/>
    </row>
    <row r="74" spans="2:8" x14ac:dyDescent="0.2">
      <c r="B74" s="137"/>
      <c r="C74" s="136"/>
      <c r="D74" s="136"/>
      <c r="E74" s="137"/>
      <c r="F74" s="136"/>
      <c r="G74" s="136"/>
      <c r="H74" s="138"/>
    </row>
    <row r="75" spans="2:8" x14ac:dyDescent="0.2">
      <c r="B75" s="137"/>
      <c r="C75" s="136"/>
      <c r="D75" s="136"/>
      <c r="E75" s="137"/>
      <c r="F75" s="136"/>
      <c r="G75" s="136"/>
      <c r="H75" s="138"/>
    </row>
    <row r="76" spans="2:8" x14ac:dyDescent="0.2">
      <c r="B76" s="137"/>
      <c r="C76" s="136"/>
      <c r="D76" s="136"/>
      <c r="E76" s="137"/>
      <c r="F76" s="136"/>
      <c r="G76" s="136"/>
      <c r="H76" s="138"/>
    </row>
    <row r="77" spans="2:8" x14ac:dyDescent="0.2">
      <c r="B77" s="137"/>
      <c r="C77" s="136"/>
      <c r="D77" s="136"/>
      <c r="E77" s="137"/>
      <c r="F77" s="136"/>
      <c r="G77" s="136"/>
      <c r="H77" s="138"/>
    </row>
    <row r="78" spans="2:8" x14ac:dyDescent="0.2">
      <c r="B78" s="137"/>
      <c r="C78" s="136"/>
      <c r="D78" s="136"/>
      <c r="E78" s="137"/>
      <c r="F78" s="136"/>
      <c r="G78" s="136"/>
      <c r="H78" s="138"/>
    </row>
    <row r="79" spans="2:8" x14ac:dyDescent="0.2">
      <c r="B79" s="137"/>
      <c r="C79" s="136"/>
      <c r="D79" s="136"/>
      <c r="E79" s="137"/>
      <c r="F79" s="136"/>
      <c r="G79" s="136"/>
      <c r="H79" s="138"/>
    </row>
    <row r="80" spans="2:8" x14ac:dyDescent="0.2">
      <c r="B80" s="137"/>
      <c r="C80" s="136"/>
      <c r="D80" s="136"/>
      <c r="E80" s="137"/>
      <c r="F80" s="136"/>
      <c r="G80" s="136"/>
      <c r="H80" s="138"/>
    </row>
    <row r="81" spans="2:8" x14ac:dyDescent="0.2">
      <c r="B81" s="137"/>
      <c r="C81" s="136"/>
      <c r="D81" s="136"/>
      <c r="E81" s="137"/>
      <c r="F81" s="136"/>
      <c r="G81" s="136"/>
      <c r="H81" s="138"/>
    </row>
    <row r="82" spans="2:8" x14ac:dyDescent="0.2">
      <c r="B82" s="137"/>
      <c r="C82" s="136"/>
      <c r="D82" s="136"/>
      <c r="E82" s="137"/>
      <c r="F82" s="136"/>
      <c r="G82" s="136"/>
      <c r="H82" s="138"/>
    </row>
    <row r="83" spans="2:8" x14ac:dyDescent="0.2">
      <c r="B83" s="137"/>
      <c r="C83" s="136"/>
      <c r="D83" s="136"/>
      <c r="E83" s="137"/>
      <c r="F83" s="136"/>
      <c r="G83" s="136"/>
      <c r="H83" s="138"/>
    </row>
    <row r="84" spans="2:8" x14ac:dyDescent="0.2">
      <c r="B84" s="137"/>
      <c r="C84" s="136"/>
      <c r="D84" s="136"/>
      <c r="E84" s="137"/>
      <c r="F84" s="136"/>
      <c r="G84" s="136"/>
      <c r="H84" s="138"/>
    </row>
    <row r="85" spans="2:8" x14ac:dyDescent="0.2">
      <c r="B85" s="137"/>
      <c r="C85" s="136"/>
      <c r="D85" s="136"/>
      <c r="E85" s="137"/>
      <c r="F85" s="136"/>
      <c r="G85" s="136"/>
      <c r="H85" s="138"/>
    </row>
    <row r="86" spans="2:8" x14ac:dyDescent="0.2">
      <c r="B86" s="137"/>
      <c r="C86" s="136"/>
      <c r="D86" s="136"/>
      <c r="E86" s="137"/>
      <c r="F86" s="136"/>
      <c r="G86" s="136"/>
      <c r="H86" s="138"/>
    </row>
    <row r="87" spans="2:8" x14ac:dyDescent="0.2">
      <c r="B87" s="137"/>
      <c r="C87" s="136"/>
      <c r="D87" s="136"/>
      <c r="E87" s="137"/>
      <c r="F87" s="136"/>
      <c r="G87" s="136"/>
      <c r="H87" s="138"/>
    </row>
    <row r="88" spans="2:8" x14ac:dyDescent="0.2">
      <c r="B88" s="137"/>
      <c r="C88" s="136"/>
      <c r="D88" s="136"/>
      <c r="E88" s="137"/>
      <c r="F88" s="136"/>
      <c r="G88" s="136"/>
      <c r="H88" s="138"/>
    </row>
    <row r="89" spans="2:8" x14ac:dyDescent="0.2">
      <c r="B89" s="137"/>
      <c r="C89" s="136"/>
      <c r="D89" s="136"/>
      <c r="E89" s="137"/>
      <c r="F89" s="136"/>
      <c r="G89" s="136"/>
      <c r="H89" s="138"/>
    </row>
    <row r="90" spans="2:8" x14ac:dyDescent="0.2">
      <c r="B90" s="137"/>
      <c r="C90" s="136"/>
      <c r="D90" s="136"/>
      <c r="E90" s="137"/>
      <c r="F90" s="136"/>
      <c r="G90" s="136"/>
      <c r="H90" s="138"/>
    </row>
    <row r="91" spans="2:8" x14ac:dyDescent="0.2">
      <c r="B91" s="137"/>
      <c r="C91" s="136"/>
      <c r="D91" s="136"/>
      <c r="E91" s="137"/>
      <c r="F91" s="136"/>
      <c r="G91" s="136"/>
      <c r="H91" s="138"/>
    </row>
    <row r="92" spans="2:8" x14ac:dyDescent="0.2">
      <c r="B92" s="137"/>
      <c r="C92" s="136"/>
      <c r="D92" s="136"/>
      <c r="E92" s="137"/>
      <c r="F92" s="136"/>
      <c r="G92" s="136"/>
      <c r="H92" s="138"/>
    </row>
    <row r="93" spans="2:8" x14ac:dyDescent="0.2">
      <c r="B93" s="137"/>
      <c r="C93" s="136"/>
      <c r="D93" s="136"/>
      <c r="E93" s="137"/>
      <c r="F93" s="136"/>
      <c r="G93" s="136"/>
      <c r="H93" s="138"/>
    </row>
    <row r="94" spans="2:8" x14ac:dyDescent="0.2">
      <c r="B94" s="137"/>
      <c r="C94" s="136"/>
      <c r="D94" s="136"/>
      <c r="E94" s="137"/>
      <c r="F94" s="136"/>
      <c r="G94" s="136"/>
      <c r="H94" s="138"/>
    </row>
    <row r="95" spans="2:8" x14ac:dyDescent="0.2">
      <c r="B95" s="137"/>
      <c r="C95" s="136"/>
      <c r="D95" s="136"/>
      <c r="E95" s="137"/>
      <c r="F95" s="136"/>
      <c r="G95" s="136"/>
      <c r="H95" s="138"/>
    </row>
    <row r="96" spans="2:8" x14ac:dyDescent="0.2">
      <c r="B96" s="137"/>
      <c r="C96" s="136"/>
      <c r="D96" s="136"/>
      <c r="E96" s="137"/>
      <c r="F96" s="136"/>
      <c r="G96" s="136"/>
      <c r="H96" s="138"/>
    </row>
    <row r="97" spans="2:8" x14ac:dyDescent="0.2">
      <c r="B97" s="137"/>
      <c r="C97" s="136"/>
      <c r="D97" s="136"/>
      <c r="E97" s="137"/>
      <c r="F97" s="136"/>
      <c r="G97" s="136"/>
      <c r="H97" s="138"/>
    </row>
    <row r="98" spans="2:8" x14ac:dyDescent="0.2">
      <c r="B98" s="137"/>
      <c r="C98" s="136"/>
      <c r="D98" s="136"/>
      <c r="E98" s="137"/>
      <c r="F98" s="136"/>
      <c r="G98" s="136"/>
      <c r="H98" s="138"/>
    </row>
    <row r="99" spans="2:8" x14ac:dyDescent="0.2">
      <c r="B99" s="137"/>
      <c r="C99" s="136"/>
      <c r="D99" s="136"/>
      <c r="E99" s="137"/>
      <c r="F99" s="136"/>
      <c r="G99" s="136"/>
      <c r="H99" s="138"/>
    </row>
    <row r="100" spans="2:8" x14ac:dyDescent="0.2">
      <c r="B100" s="137"/>
      <c r="C100" s="136"/>
      <c r="D100" s="136"/>
      <c r="E100" s="137"/>
      <c r="F100" s="136"/>
      <c r="G100" s="136"/>
      <c r="H100" s="138"/>
    </row>
    <row r="101" spans="2:8" x14ac:dyDescent="0.2">
      <c r="B101" s="137"/>
      <c r="C101" s="136"/>
      <c r="D101" s="136"/>
      <c r="E101" s="137"/>
      <c r="F101" s="136"/>
      <c r="G101" s="136"/>
      <c r="H101" s="138"/>
    </row>
    <row r="102" spans="2:8" x14ac:dyDescent="0.2">
      <c r="B102" s="137"/>
      <c r="C102" s="136"/>
      <c r="D102" s="136"/>
      <c r="E102" s="137"/>
      <c r="F102" s="136"/>
      <c r="G102" s="136"/>
      <c r="H102" s="138"/>
    </row>
    <row r="103" spans="2:8" x14ac:dyDescent="0.2">
      <c r="B103" s="137"/>
      <c r="C103" s="136"/>
      <c r="D103" s="136"/>
      <c r="E103" s="137"/>
      <c r="F103" s="136"/>
      <c r="G103" s="136"/>
      <c r="H103" s="138"/>
    </row>
    <row r="104" spans="2:8" x14ac:dyDescent="0.2">
      <c r="B104" s="137"/>
      <c r="C104" s="136"/>
      <c r="D104" s="136"/>
      <c r="E104" s="137"/>
      <c r="F104" s="136"/>
      <c r="G104" s="136"/>
      <c r="H104" s="138"/>
    </row>
    <row r="105" spans="2:8" x14ac:dyDescent="0.2">
      <c r="B105" s="137"/>
      <c r="C105" s="136"/>
      <c r="D105" s="136"/>
      <c r="E105" s="137"/>
      <c r="F105" s="136"/>
      <c r="G105" s="136"/>
      <c r="H105" s="138"/>
    </row>
    <row r="106" spans="2:8" x14ac:dyDescent="0.2">
      <c r="B106" s="137"/>
      <c r="C106" s="136"/>
      <c r="D106" s="136"/>
      <c r="E106" s="137"/>
      <c r="F106" s="136"/>
      <c r="G106" s="136"/>
      <c r="H106" s="138"/>
    </row>
    <row r="107" spans="2:8" x14ac:dyDescent="0.2">
      <c r="B107" s="137"/>
      <c r="C107" s="136"/>
      <c r="D107" s="136"/>
      <c r="E107" s="137"/>
      <c r="F107" s="136"/>
      <c r="G107" s="136"/>
      <c r="H107" s="138"/>
    </row>
    <row r="108" spans="2:8" x14ac:dyDescent="0.2">
      <c r="B108" s="137"/>
      <c r="C108" s="136"/>
      <c r="D108" s="136"/>
      <c r="E108" s="137"/>
      <c r="F108" s="136"/>
      <c r="G108" s="136"/>
      <c r="H108" s="138"/>
    </row>
    <row r="109" spans="2:8" x14ac:dyDescent="0.2">
      <c r="B109" s="137"/>
      <c r="C109" s="136"/>
      <c r="D109" s="136"/>
      <c r="E109" s="137"/>
      <c r="F109" s="136"/>
      <c r="G109" s="136"/>
      <c r="H109" s="138"/>
    </row>
    <row r="110" spans="2:8" x14ac:dyDescent="0.2">
      <c r="B110" s="137"/>
      <c r="C110" s="136"/>
      <c r="D110" s="136"/>
      <c r="E110" s="137"/>
      <c r="F110" s="136"/>
      <c r="G110" s="136"/>
      <c r="H110" s="138"/>
    </row>
    <row r="111" spans="2:8" x14ac:dyDescent="0.2">
      <c r="B111" s="137"/>
      <c r="C111" s="136"/>
      <c r="D111" s="136"/>
      <c r="E111" s="137"/>
      <c r="F111" s="136"/>
      <c r="G111" s="136"/>
      <c r="H111" s="138"/>
    </row>
    <row r="112" spans="2:8" x14ac:dyDescent="0.2">
      <c r="B112" s="137"/>
      <c r="C112" s="136"/>
      <c r="D112" s="136"/>
      <c r="E112" s="137"/>
      <c r="F112" s="136"/>
      <c r="G112" s="136"/>
      <c r="H112" s="138"/>
    </row>
    <row r="113" spans="2:8" x14ac:dyDescent="0.2">
      <c r="B113" s="137"/>
      <c r="C113" s="136"/>
      <c r="D113" s="136"/>
      <c r="E113" s="137"/>
      <c r="F113" s="136"/>
      <c r="G113" s="136"/>
      <c r="H113" s="138"/>
    </row>
    <row r="114" spans="2:8" x14ac:dyDescent="0.2">
      <c r="B114" s="137"/>
      <c r="C114" s="136"/>
      <c r="D114" s="136"/>
      <c r="E114" s="137"/>
      <c r="F114" s="136"/>
      <c r="G114" s="136"/>
      <c r="H114" s="138"/>
    </row>
    <row r="115" spans="2:8" x14ac:dyDescent="0.2">
      <c r="B115" s="137"/>
      <c r="C115" s="136"/>
      <c r="D115" s="136"/>
      <c r="E115" s="137"/>
      <c r="F115" s="136"/>
      <c r="G115" s="136"/>
      <c r="H115" s="138"/>
    </row>
    <row r="116" spans="2:8" x14ac:dyDescent="0.2">
      <c r="B116" s="137"/>
      <c r="C116" s="136"/>
      <c r="D116" s="136"/>
      <c r="E116" s="137"/>
      <c r="F116" s="136"/>
      <c r="G116" s="136"/>
      <c r="H116" s="138"/>
    </row>
    <row r="117" spans="2:8" x14ac:dyDescent="0.2">
      <c r="B117" s="137"/>
      <c r="C117" s="136"/>
      <c r="D117" s="136"/>
      <c r="E117" s="137"/>
      <c r="F117" s="136"/>
      <c r="G117" s="136"/>
      <c r="H117" s="138"/>
    </row>
    <row r="118" spans="2:8" x14ac:dyDescent="0.2">
      <c r="B118" s="137"/>
      <c r="C118" s="136"/>
      <c r="D118" s="136"/>
      <c r="E118" s="137"/>
      <c r="F118" s="136"/>
      <c r="G118" s="136"/>
      <c r="H118" s="138"/>
    </row>
    <row r="119" spans="2:8" x14ac:dyDescent="0.2">
      <c r="B119" s="137"/>
      <c r="C119" s="136"/>
      <c r="D119" s="136"/>
      <c r="E119" s="137"/>
      <c r="F119" s="136"/>
      <c r="G119" s="136"/>
      <c r="H119" s="138"/>
    </row>
    <row r="120" spans="2:8" x14ac:dyDescent="0.2">
      <c r="B120" s="137"/>
      <c r="C120" s="136"/>
      <c r="D120" s="136"/>
      <c r="E120" s="137"/>
      <c r="F120" s="136"/>
      <c r="G120" s="136"/>
      <c r="H120" s="138"/>
    </row>
    <row r="121" spans="2:8" x14ac:dyDescent="0.2">
      <c r="B121" s="137"/>
      <c r="C121" s="136"/>
      <c r="D121" s="136"/>
      <c r="E121" s="137"/>
      <c r="F121" s="136"/>
      <c r="G121" s="136"/>
      <c r="H121" s="138"/>
    </row>
    <row r="122" spans="2:8" x14ac:dyDescent="0.2">
      <c r="B122" s="137"/>
      <c r="C122" s="136"/>
      <c r="D122" s="136"/>
      <c r="E122" s="137"/>
      <c r="F122" s="136"/>
      <c r="G122" s="136"/>
      <c r="H122" s="138"/>
    </row>
    <row r="123" spans="2:8" x14ac:dyDescent="0.2">
      <c r="B123" s="137"/>
      <c r="C123" s="136"/>
      <c r="D123" s="136"/>
      <c r="E123" s="137"/>
      <c r="F123" s="136"/>
      <c r="G123" s="136"/>
      <c r="H123" s="138"/>
    </row>
    <row r="124" spans="2:8" x14ac:dyDescent="0.2">
      <c r="B124" s="137"/>
      <c r="C124" s="136"/>
      <c r="D124" s="136"/>
      <c r="E124" s="137"/>
      <c r="F124" s="136"/>
      <c r="G124" s="136"/>
      <c r="H124" s="138"/>
    </row>
    <row r="125" spans="2:8" x14ac:dyDescent="0.2">
      <c r="B125" s="137"/>
      <c r="C125" s="136"/>
      <c r="D125" s="136"/>
      <c r="E125" s="137"/>
      <c r="F125" s="136"/>
      <c r="G125" s="136"/>
      <c r="H125" s="138"/>
    </row>
    <row r="126" spans="2:8" x14ac:dyDescent="0.2">
      <c r="B126" s="137"/>
      <c r="C126" s="136"/>
      <c r="D126" s="136"/>
      <c r="E126" s="137"/>
      <c r="F126" s="136"/>
      <c r="G126" s="136"/>
      <c r="H126" s="138"/>
    </row>
    <row r="127" spans="2:8" x14ac:dyDescent="0.2">
      <c r="B127" s="137"/>
      <c r="C127" s="136"/>
      <c r="D127" s="136"/>
      <c r="E127" s="137"/>
      <c r="F127" s="136"/>
      <c r="G127" s="136"/>
      <c r="H127" s="138"/>
    </row>
    <row r="128" spans="2:8" x14ac:dyDescent="0.2">
      <c r="B128" s="137"/>
      <c r="C128" s="136"/>
      <c r="D128" s="136"/>
      <c r="E128" s="137"/>
      <c r="F128" s="136"/>
      <c r="G128" s="136"/>
      <c r="H128" s="138"/>
    </row>
    <row r="129" spans="2:8" x14ac:dyDescent="0.2">
      <c r="B129" s="137"/>
      <c r="C129" s="136"/>
      <c r="D129" s="136"/>
      <c r="E129" s="137"/>
      <c r="F129" s="136"/>
      <c r="G129" s="136"/>
      <c r="H129" s="138"/>
    </row>
    <row r="130" spans="2:8" x14ac:dyDescent="0.2">
      <c r="B130" s="137"/>
      <c r="C130" s="136"/>
      <c r="D130" s="136"/>
      <c r="E130" s="137"/>
      <c r="F130" s="136"/>
      <c r="G130" s="136"/>
      <c r="H130" s="138"/>
    </row>
    <row r="131" spans="2:8" x14ac:dyDescent="0.2">
      <c r="B131" s="137"/>
      <c r="C131" s="136"/>
      <c r="D131" s="136"/>
      <c r="E131" s="137"/>
      <c r="F131" s="136"/>
      <c r="G131" s="136"/>
      <c r="H131" s="138"/>
    </row>
    <row r="132" spans="2:8" x14ac:dyDescent="0.2">
      <c r="B132" s="137"/>
      <c r="C132" s="136"/>
      <c r="D132" s="136"/>
      <c r="E132" s="137"/>
      <c r="F132" s="136"/>
      <c r="G132" s="136"/>
      <c r="H132" s="138"/>
    </row>
    <row r="133" spans="2:8" x14ac:dyDescent="0.2">
      <c r="B133" s="137"/>
      <c r="C133" s="136"/>
      <c r="D133" s="136"/>
      <c r="E133" s="137"/>
      <c r="F133" s="136"/>
      <c r="G133" s="136"/>
      <c r="H133" s="138"/>
    </row>
    <row r="134" spans="2:8" x14ac:dyDescent="0.2">
      <c r="B134" s="137"/>
      <c r="C134" s="136"/>
      <c r="D134" s="136"/>
      <c r="E134" s="137"/>
      <c r="F134" s="136"/>
      <c r="G134" s="136"/>
      <c r="H134" s="138"/>
    </row>
    <row r="135" spans="2:8" x14ac:dyDescent="0.2">
      <c r="B135" s="137"/>
      <c r="C135" s="136"/>
      <c r="D135" s="136"/>
      <c r="E135" s="137"/>
      <c r="F135" s="136"/>
      <c r="G135" s="136"/>
      <c r="H135" s="138"/>
    </row>
    <row r="136" spans="2:8" x14ac:dyDescent="0.2">
      <c r="B136" s="137"/>
      <c r="C136" s="136"/>
      <c r="D136" s="136"/>
      <c r="E136" s="137"/>
      <c r="F136" s="136"/>
      <c r="G136" s="136"/>
      <c r="H136" s="138"/>
    </row>
    <row r="137" spans="2:8" x14ac:dyDescent="0.2">
      <c r="B137" s="137"/>
      <c r="C137" s="136"/>
      <c r="D137" s="136"/>
      <c r="E137" s="137"/>
      <c r="F137" s="136"/>
      <c r="G137" s="136"/>
      <c r="H137" s="138"/>
    </row>
    <row r="138" spans="2:8" x14ac:dyDescent="0.2">
      <c r="B138" s="137"/>
      <c r="C138" s="136"/>
      <c r="D138" s="136"/>
      <c r="E138" s="137"/>
      <c r="F138" s="136"/>
      <c r="G138" s="136"/>
      <c r="H138" s="138"/>
    </row>
    <row r="139" spans="2:8" x14ac:dyDescent="0.2">
      <c r="B139" s="137"/>
      <c r="C139" s="136"/>
      <c r="D139" s="136"/>
      <c r="E139" s="137"/>
      <c r="F139" s="136"/>
      <c r="G139" s="136"/>
      <c r="H139" s="138"/>
    </row>
    <row r="140" spans="2:8" x14ac:dyDescent="0.2">
      <c r="B140" s="137"/>
      <c r="C140" s="136"/>
      <c r="D140" s="136"/>
      <c r="E140" s="137"/>
      <c r="F140" s="136"/>
      <c r="G140" s="136"/>
      <c r="H140" s="138"/>
    </row>
    <row r="141" spans="2:8" x14ac:dyDescent="0.2">
      <c r="B141" s="137"/>
      <c r="C141" s="136"/>
      <c r="D141" s="136"/>
      <c r="E141" s="137"/>
      <c r="F141" s="136"/>
      <c r="G141" s="136"/>
      <c r="H141" s="138"/>
    </row>
    <row r="142" spans="2:8" x14ac:dyDescent="0.2">
      <c r="B142" s="137"/>
      <c r="C142" s="136"/>
      <c r="D142" s="136"/>
      <c r="E142" s="137"/>
      <c r="F142" s="136"/>
      <c r="G142" s="136"/>
      <c r="H142" s="138"/>
    </row>
    <row r="143" spans="2:8" x14ac:dyDescent="0.2">
      <c r="B143" s="137"/>
      <c r="C143" s="136"/>
      <c r="D143" s="136"/>
      <c r="E143" s="137"/>
      <c r="F143" s="136"/>
      <c r="G143" s="136"/>
      <c r="H143" s="138"/>
    </row>
    <row r="144" spans="2:8" x14ac:dyDescent="0.2">
      <c r="B144" s="137"/>
      <c r="C144" s="136"/>
      <c r="D144" s="136"/>
      <c r="E144" s="137"/>
      <c r="F144" s="136"/>
      <c r="G144" s="136"/>
      <c r="H144" s="138"/>
    </row>
    <row r="145" spans="2:8" x14ac:dyDescent="0.2">
      <c r="B145" s="137"/>
      <c r="C145" s="136"/>
      <c r="D145" s="136"/>
      <c r="E145" s="137"/>
      <c r="F145" s="136"/>
      <c r="G145" s="136"/>
      <c r="H145" s="138"/>
    </row>
    <row r="146" spans="2:8" x14ac:dyDescent="0.2">
      <c r="B146" s="137"/>
      <c r="C146" s="136"/>
      <c r="D146" s="136"/>
      <c r="E146" s="137"/>
      <c r="F146" s="136"/>
      <c r="G146" s="136"/>
      <c r="H146" s="138"/>
    </row>
    <row r="147" spans="2:8" x14ac:dyDescent="0.2">
      <c r="B147" s="137"/>
      <c r="C147" s="136"/>
      <c r="D147" s="136"/>
      <c r="E147" s="137"/>
      <c r="F147" s="136"/>
      <c r="G147" s="136"/>
      <c r="H147" s="138"/>
    </row>
    <row r="148" spans="2:8" x14ac:dyDescent="0.2">
      <c r="B148" s="137"/>
      <c r="C148" s="136"/>
      <c r="D148" s="136"/>
      <c r="E148" s="137"/>
      <c r="F148" s="136"/>
      <c r="G148" s="136"/>
      <c r="H148" s="138"/>
    </row>
    <row r="149" spans="2:8" x14ac:dyDescent="0.2">
      <c r="B149" s="137"/>
      <c r="C149" s="136"/>
      <c r="D149" s="136"/>
      <c r="E149" s="137"/>
      <c r="F149" s="136"/>
      <c r="G149" s="136"/>
      <c r="H149" s="138"/>
    </row>
    <row r="150" spans="2:8" x14ac:dyDescent="0.2">
      <c r="B150" s="137"/>
      <c r="C150" s="136"/>
      <c r="D150" s="136"/>
      <c r="E150" s="137"/>
      <c r="F150" s="136"/>
      <c r="G150" s="136"/>
      <c r="H150" s="138"/>
    </row>
    <row r="151" spans="2:8" x14ac:dyDescent="0.2">
      <c r="B151" s="137"/>
      <c r="C151" s="136"/>
      <c r="D151" s="136"/>
      <c r="E151" s="137"/>
      <c r="F151" s="136"/>
      <c r="G151" s="136"/>
      <c r="H151" s="138"/>
    </row>
    <row r="152" spans="2:8" x14ac:dyDescent="0.2">
      <c r="B152" s="137"/>
      <c r="C152" s="136"/>
      <c r="D152" s="136"/>
      <c r="E152" s="137"/>
      <c r="F152" s="136"/>
      <c r="G152" s="136"/>
      <c r="H152" s="138"/>
    </row>
    <row r="153" spans="2:8" x14ac:dyDescent="0.2">
      <c r="B153" s="137"/>
      <c r="C153" s="136"/>
      <c r="D153" s="136"/>
      <c r="E153" s="137"/>
      <c r="F153" s="136"/>
      <c r="G153" s="136"/>
      <c r="H153" s="138"/>
    </row>
    <row r="154" spans="2:8" x14ac:dyDescent="0.2">
      <c r="B154" s="137"/>
      <c r="C154" s="136"/>
      <c r="D154" s="136"/>
      <c r="E154" s="137"/>
      <c r="F154" s="136"/>
      <c r="G154" s="136"/>
      <c r="H154" s="138"/>
    </row>
    <row r="155" spans="2:8" x14ac:dyDescent="0.2">
      <c r="B155" s="137"/>
      <c r="C155" s="136"/>
      <c r="D155" s="136"/>
      <c r="E155" s="137"/>
      <c r="F155" s="136"/>
      <c r="G155" s="136"/>
      <c r="H155" s="138"/>
    </row>
    <row r="156" spans="2:8" x14ac:dyDescent="0.2">
      <c r="B156" s="137"/>
      <c r="C156" s="136"/>
      <c r="D156" s="136"/>
      <c r="E156" s="137"/>
      <c r="F156" s="136"/>
      <c r="G156" s="136"/>
      <c r="H156" s="138"/>
    </row>
    <row r="157" spans="2:8" x14ac:dyDescent="0.2">
      <c r="B157" s="137"/>
      <c r="C157" s="136"/>
      <c r="D157" s="136"/>
      <c r="E157" s="137"/>
      <c r="F157" s="136"/>
      <c r="G157" s="136"/>
      <c r="H157" s="138"/>
    </row>
    <row r="158" spans="2:8" x14ac:dyDescent="0.2">
      <c r="B158" s="137"/>
      <c r="C158" s="136"/>
      <c r="D158" s="136"/>
      <c r="E158" s="137"/>
      <c r="F158" s="136"/>
      <c r="G158" s="136"/>
      <c r="H158" s="138"/>
    </row>
    <row r="159" spans="2:8" x14ac:dyDescent="0.2">
      <c r="B159" s="137"/>
      <c r="C159" s="136"/>
      <c r="D159" s="136"/>
      <c r="E159" s="137"/>
      <c r="F159" s="136"/>
      <c r="G159" s="136"/>
      <c r="H159" s="138"/>
    </row>
    <row r="160" spans="2:8" x14ac:dyDescent="0.2">
      <c r="B160" s="137"/>
      <c r="C160" s="136"/>
      <c r="D160" s="136"/>
      <c r="E160" s="137"/>
      <c r="F160" s="136"/>
      <c r="G160" s="136"/>
      <c r="H160" s="138"/>
    </row>
    <row r="161" spans="2:8" x14ac:dyDescent="0.2">
      <c r="B161" s="137"/>
      <c r="C161" s="136"/>
      <c r="D161" s="136"/>
      <c r="E161" s="137"/>
      <c r="F161" s="136"/>
      <c r="G161" s="136"/>
      <c r="H161" s="138"/>
    </row>
    <row r="162" spans="2:8" x14ac:dyDescent="0.2">
      <c r="B162" s="137"/>
      <c r="C162" s="136"/>
      <c r="D162" s="136"/>
      <c r="E162" s="137"/>
      <c r="F162" s="136"/>
      <c r="G162" s="136"/>
      <c r="H162" s="138"/>
    </row>
    <row r="163" spans="2:8" x14ac:dyDescent="0.2">
      <c r="B163" s="137"/>
      <c r="C163" s="136"/>
      <c r="D163" s="136"/>
      <c r="E163" s="137"/>
      <c r="F163" s="136"/>
      <c r="G163" s="136"/>
      <c r="H163" s="138"/>
    </row>
    <row r="164" spans="2:8" x14ac:dyDescent="0.2">
      <c r="B164" s="137"/>
      <c r="C164" s="136"/>
      <c r="D164" s="136"/>
      <c r="E164" s="137"/>
      <c r="F164" s="136"/>
      <c r="G164" s="136"/>
      <c r="H164" s="138"/>
    </row>
    <row r="165" spans="2:8" x14ac:dyDescent="0.2">
      <c r="B165" s="137"/>
      <c r="C165" s="136"/>
      <c r="D165" s="136"/>
      <c r="E165" s="137"/>
      <c r="F165" s="136"/>
      <c r="G165" s="136"/>
      <c r="H165" s="138"/>
    </row>
    <row r="166" spans="2:8" x14ac:dyDescent="0.2">
      <c r="B166" s="137"/>
      <c r="C166" s="136"/>
      <c r="D166" s="136"/>
      <c r="E166" s="137"/>
      <c r="F166" s="136"/>
      <c r="G166" s="136"/>
      <c r="H166" s="138"/>
    </row>
    <row r="167" spans="2:8" x14ac:dyDescent="0.2">
      <c r="B167" s="137"/>
      <c r="C167" s="136"/>
      <c r="D167" s="136"/>
      <c r="E167" s="137"/>
      <c r="F167" s="136"/>
      <c r="G167" s="136"/>
      <c r="H167" s="138"/>
    </row>
    <row r="168" spans="2:8" x14ac:dyDescent="0.2">
      <c r="B168" s="137"/>
      <c r="C168" s="136"/>
      <c r="D168" s="136"/>
      <c r="E168" s="137"/>
      <c r="F168" s="136"/>
      <c r="G168" s="136"/>
      <c r="H168" s="138"/>
    </row>
    <row r="169" spans="2:8" x14ac:dyDescent="0.2">
      <c r="B169" s="137"/>
      <c r="C169" s="136"/>
      <c r="D169" s="136"/>
      <c r="E169" s="137"/>
      <c r="F169" s="136"/>
      <c r="G169" s="136"/>
      <c r="H169" s="138"/>
    </row>
    <row r="170" spans="2:8" x14ac:dyDescent="0.2">
      <c r="B170" s="137"/>
      <c r="C170" s="136"/>
      <c r="D170" s="136"/>
      <c r="E170" s="137"/>
      <c r="F170" s="136"/>
      <c r="G170" s="136"/>
      <c r="H170" s="138"/>
    </row>
    <row r="171" spans="2:8" x14ac:dyDescent="0.2">
      <c r="B171" s="137"/>
      <c r="C171" s="136"/>
      <c r="D171" s="136"/>
      <c r="E171" s="137"/>
      <c r="F171" s="136"/>
      <c r="G171" s="136"/>
      <c r="H171" s="138"/>
    </row>
    <row r="172" spans="2:8" x14ac:dyDescent="0.2">
      <c r="B172" s="137"/>
      <c r="C172" s="136"/>
      <c r="D172" s="136"/>
      <c r="E172" s="137"/>
      <c r="F172" s="136"/>
      <c r="G172" s="136"/>
      <c r="H172" s="138"/>
    </row>
    <row r="173" spans="2:8" x14ac:dyDescent="0.2">
      <c r="B173" s="137"/>
      <c r="C173" s="136"/>
      <c r="D173" s="136"/>
      <c r="E173" s="137"/>
      <c r="F173" s="136"/>
      <c r="G173" s="136"/>
      <c r="H173" s="138"/>
    </row>
    <row r="174" spans="2:8" x14ac:dyDescent="0.2">
      <c r="B174" s="137"/>
      <c r="C174" s="136"/>
      <c r="D174" s="136"/>
      <c r="E174" s="137"/>
      <c r="F174" s="136"/>
      <c r="G174" s="136"/>
      <c r="H174" s="138"/>
    </row>
    <row r="175" spans="2:8" x14ac:dyDescent="0.2">
      <c r="B175" s="137"/>
      <c r="C175" s="136"/>
      <c r="D175" s="136"/>
      <c r="E175" s="137"/>
      <c r="F175" s="136"/>
      <c r="G175" s="136"/>
      <c r="H175" s="138"/>
    </row>
    <row r="176" spans="2:8" x14ac:dyDescent="0.2">
      <c r="B176" s="137"/>
      <c r="C176" s="136"/>
      <c r="D176" s="136"/>
      <c r="E176" s="137"/>
      <c r="F176" s="136"/>
      <c r="G176" s="136"/>
      <c r="H176" s="138"/>
    </row>
    <row r="177" spans="2:8" x14ac:dyDescent="0.2">
      <c r="B177" s="137"/>
      <c r="C177" s="136"/>
      <c r="D177" s="136"/>
      <c r="E177" s="137"/>
      <c r="F177" s="136"/>
      <c r="G177" s="136"/>
      <c r="H177" s="138"/>
    </row>
    <row r="178" spans="2:8" x14ac:dyDescent="0.2">
      <c r="B178" s="137"/>
      <c r="C178" s="136"/>
      <c r="D178" s="136"/>
      <c r="E178" s="137"/>
      <c r="F178" s="136"/>
      <c r="G178" s="136"/>
      <c r="H178" s="138"/>
    </row>
    <row r="179" spans="2:8" x14ac:dyDescent="0.2">
      <c r="B179" s="137"/>
      <c r="C179" s="136"/>
      <c r="D179" s="136"/>
      <c r="E179" s="137"/>
      <c r="F179" s="136"/>
      <c r="G179" s="136"/>
      <c r="H179" s="138"/>
    </row>
    <row r="180" spans="2:8" x14ac:dyDescent="0.2">
      <c r="B180" s="137"/>
      <c r="C180" s="136"/>
      <c r="D180" s="136"/>
      <c r="E180" s="137"/>
      <c r="F180" s="136"/>
      <c r="G180" s="136"/>
      <c r="H180" s="138"/>
    </row>
    <row r="181" spans="2:8" x14ac:dyDescent="0.2">
      <c r="B181" s="137"/>
      <c r="C181" s="136"/>
      <c r="D181" s="136"/>
      <c r="E181" s="137"/>
      <c r="F181" s="136"/>
      <c r="G181" s="136"/>
      <c r="H181" s="138"/>
    </row>
    <row r="182" spans="2:8" x14ac:dyDescent="0.2">
      <c r="B182" s="137"/>
      <c r="C182" s="136"/>
      <c r="D182" s="136"/>
      <c r="E182" s="137"/>
      <c r="F182" s="136"/>
      <c r="G182" s="136"/>
      <c r="H182" s="138"/>
    </row>
    <row r="183" spans="2:8" x14ac:dyDescent="0.2">
      <c r="B183" s="137"/>
      <c r="C183" s="136"/>
      <c r="D183" s="136"/>
      <c r="E183" s="137"/>
      <c r="F183" s="136"/>
      <c r="G183" s="136"/>
      <c r="H183" s="138"/>
    </row>
    <row r="184" spans="2:8" x14ac:dyDescent="0.2">
      <c r="B184" s="137"/>
      <c r="C184" s="136"/>
      <c r="D184" s="136"/>
      <c r="E184" s="137"/>
      <c r="F184" s="136"/>
      <c r="G184" s="136"/>
      <c r="H184" s="138"/>
    </row>
    <row r="185" spans="2:8" x14ac:dyDescent="0.2">
      <c r="B185" s="137"/>
      <c r="C185" s="136"/>
      <c r="D185" s="136"/>
      <c r="E185" s="137"/>
      <c r="F185" s="136"/>
      <c r="G185" s="136"/>
      <c r="H185" s="138"/>
    </row>
    <row r="186" spans="2:8" x14ac:dyDescent="0.2">
      <c r="B186" s="137"/>
      <c r="C186" s="136"/>
      <c r="D186" s="136"/>
      <c r="E186" s="137"/>
      <c r="F186" s="136"/>
      <c r="G186" s="136"/>
      <c r="H186" s="138"/>
    </row>
    <row r="187" spans="2:8" x14ac:dyDescent="0.2">
      <c r="B187" s="137"/>
      <c r="C187" s="136"/>
      <c r="D187" s="136"/>
      <c r="E187" s="137"/>
      <c r="F187" s="136"/>
      <c r="G187" s="136"/>
      <c r="H187" s="138"/>
    </row>
    <row r="188" spans="2:8" x14ac:dyDescent="0.2">
      <c r="B188" s="137"/>
      <c r="C188" s="136"/>
      <c r="D188" s="136"/>
      <c r="E188" s="137"/>
      <c r="F188" s="136"/>
      <c r="G188" s="136"/>
      <c r="H188" s="138"/>
    </row>
    <row r="189" spans="2:8" x14ac:dyDescent="0.2">
      <c r="B189" s="137"/>
      <c r="C189" s="136"/>
      <c r="D189" s="136"/>
      <c r="E189" s="137"/>
      <c r="F189" s="136"/>
      <c r="G189" s="136"/>
      <c r="H189" s="138"/>
    </row>
    <row r="190" spans="2:8" x14ac:dyDescent="0.2">
      <c r="B190" s="137"/>
      <c r="C190" s="136"/>
      <c r="D190" s="136"/>
      <c r="E190" s="137"/>
      <c r="F190" s="136"/>
      <c r="G190" s="136"/>
      <c r="H190" s="138"/>
    </row>
    <row r="191" spans="2:8" x14ac:dyDescent="0.2">
      <c r="B191" s="137"/>
      <c r="C191" s="136"/>
      <c r="D191" s="136"/>
      <c r="E191" s="137"/>
      <c r="F191" s="136"/>
      <c r="G191" s="136"/>
      <c r="H191" s="138"/>
    </row>
    <row r="192" spans="2:8" x14ac:dyDescent="0.2">
      <c r="B192" s="137"/>
      <c r="C192" s="136"/>
      <c r="D192" s="136"/>
      <c r="E192" s="137"/>
      <c r="F192" s="136"/>
      <c r="G192" s="136"/>
      <c r="H192" s="138"/>
    </row>
    <row r="193" spans="2:8" x14ac:dyDescent="0.2">
      <c r="B193" s="137"/>
      <c r="C193" s="136"/>
      <c r="D193" s="136"/>
      <c r="E193" s="137"/>
      <c r="F193" s="136"/>
      <c r="G193" s="136"/>
      <c r="H193" s="138"/>
    </row>
    <row r="194" spans="2:8" x14ac:dyDescent="0.2">
      <c r="B194" s="137"/>
      <c r="C194" s="136"/>
      <c r="D194" s="136"/>
      <c r="E194" s="137"/>
      <c r="F194" s="136"/>
      <c r="G194" s="136"/>
      <c r="H194" s="138"/>
    </row>
    <row r="195" spans="2:8" x14ac:dyDescent="0.2">
      <c r="B195" s="137"/>
      <c r="C195" s="136"/>
      <c r="D195" s="136"/>
      <c r="E195" s="137"/>
      <c r="F195" s="136"/>
      <c r="G195" s="136"/>
      <c r="H195" s="138"/>
    </row>
    <row r="196" spans="2:8" x14ac:dyDescent="0.2">
      <c r="B196" s="137"/>
      <c r="C196" s="136"/>
      <c r="D196" s="136"/>
      <c r="E196" s="137"/>
      <c r="F196" s="136"/>
      <c r="G196" s="136"/>
      <c r="H196" s="138"/>
    </row>
    <row r="197" spans="2:8" x14ac:dyDescent="0.2">
      <c r="B197" s="137"/>
      <c r="C197" s="136"/>
      <c r="D197" s="136"/>
      <c r="E197" s="137"/>
      <c r="F197" s="136"/>
      <c r="G197" s="136"/>
      <c r="H197" s="138"/>
    </row>
    <row r="198" spans="2:8" x14ac:dyDescent="0.2">
      <c r="B198" s="137"/>
      <c r="C198" s="136"/>
      <c r="D198" s="136"/>
      <c r="E198" s="137"/>
      <c r="F198" s="136"/>
      <c r="G198" s="136"/>
      <c r="H198" s="138"/>
    </row>
    <row r="199" spans="2:8" x14ac:dyDescent="0.2">
      <c r="B199" s="137"/>
      <c r="C199" s="136"/>
      <c r="D199" s="136"/>
      <c r="E199" s="137"/>
      <c r="F199" s="136"/>
      <c r="G199" s="136"/>
      <c r="H199" s="138"/>
    </row>
    <row r="200" spans="2:8" x14ac:dyDescent="0.2">
      <c r="B200" s="137"/>
      <c r="C200" s="136"/>
      <c r="D200" s="136"/>
      <c r="E200" s="137"/>
      <c r="F200" s="136"/>
      <c r="G200" s="136"/>
      <c r="H200" s="138"/>
    </row>
    <row r="201" spans="2:8" x14ac:dyDescent="0.2">
      <c r="B201" s="137"/>
      <c r="C201" s="136"/>
      <c r="D201" s="136"/>
      <c r="E201" s="137"/>
      <c r="F201" s="136"/>
      <c r="G201" s="136"/>
      <c r="H201" s="138"/>
    </row>
    <row r="202" spans="2:8" x14ac:dyDescent="0.2">
      <c r="B202" s="137"/>
      <c r="C202" s="136"/>
      <c r="D202" s="136"/>
      <c r="E202" s="137"/>
      <c r="F202" s="136"/>
      <c r="G202" s="136"/>
      <c r="H202" s="138"/>
    </row>
    <row r="203" spans="2:8" x14ac:dyDescent="0.2">
      <c r="B203" s="137"/>
      <c r="C203" s="136"/>
      <c r="D203" s="136"/>
      <c r="E203" s="137"/>
      <c r="F203" s="136"/>
      <c r="G203" s="136"/>
      <c r="H203" s="138"/>
    </row>
    <row r="204" spans="2:8" x14ac:dyDescent="0.2">
      <c r="B204" s="137"/>
      <c r="C204" s="136"/>
      <c r="D204" s="136"/>
      <c r="E204" s="137"/>
      <c r="F204" s="136"/>
      <c r="G204" s="136"/>
      <c r="H204" s="138"/>
    </row>
    <row r="205" spans="2:8" x14ac:dyDescent="0.2">
      <c r="B205" s="137"/>
      <c r="C205" s="136"/>
      <c r="D205" s="136"/>
      <c r="E205" s="137"/>
      <c r="F205" s="136"/>
      <c r="G205" s="136"/>
      <c r="H205" s="138"/>
    </row>
    <row r="206" spans="2:8" x14ac:dyDescent="0.2">
      <c r="B206" s="137"/>
      <c r="C206" s="136"/>
      <c r="D206" s="136"/>
      <c r="E206" s="137"/>
      <c r="F206" s="136"/>
      <c r="G206" s="136"/>
      <c r="H206" s="138"/>
    </row>
    <row r="207" spans="2:8" x14ac:dyDescent="0.2">
      <c r="B207" s="137"/>
      <c r="C207" s="136"/>
      <c r="D207" s="136"/>
      <c r="E207" s="137"/>
      <c r="F207" s="136"/>
      <c r="G207" s="136"/>
      <c r="H207" s="138"/>
    </row>
    <row r="208" spans="2:8" x14ac:dyDescent="0.2">
      <c r="B208" s="137"/>
      <c r="C208" s="136"/>
      <c r="D208" s="136"/>
      <c r="E208" s="137"/>
      <c r="F208" s="136"/>
      <c r="G208" s="136"/>
      <c r="H208" s="138"/>
    </row>
    <row r="209" spans="2:8" x14ac:dyDescent="0.2">
      <c r="B209" s="137"/>
      <c r="C209" s="136"/>
      <c r="D209" s="136"/>
      <c r="E209" s="137"/>
      <c r="F209" s="136"/>
      <c r="G209" s="136"/>
      <c r="H209" s="138"/>
    </row>
    <row r="210" spans="2:8" x14ac:dyDescent="0.2">
      <c r="B210" s="137"/>
      <c r="C210" s="136"/>
      <c r="D210" s="136"/>
      <c r="E210" s="137"/>
      <c r="F210" s="136"/>
      <c r="G210" s="136"/>
      <c r="H210" s="138"/>
    </row>
    <row r="211" spans="2:8" x14ac:dyDescent="0.2">
      <c r="B211" s="137"/>
      <c r="C211" s="136"/>
      <c r="D211" s="136"/>
      <c r="E211" s="137"/>
      <c r="F211" s="136"/>
      <c r="G211" s="136"/>
      <c r="H211" s="138"/>
    </row>
    <row r="212" spans="2:8" x14ac:dyDescent="0.2">
      <c r="B212" s="137"/>
      <c r="C212" s="136"/>
      <c r="D212" s="136"/>
      <c r="E212" s="137"/>
      <c r="F212" s="136"/>
      <c r="G212" s="136"/>
      <c r="H212" s="138"/>
    </row>
    <row r="213" spans="2:8" x14ac:dyDescent="0.2">
      <c r="B213" s="137"/>
      <c r="C213" s="136"/>
      <c r="D213" s="136"/>
      <c r="E213" s="137"/>
      <c r="F213" s="136"/>
      <c r="G213" s="136"/>
      <c r="H213" s="138"/>
    </row>
    <row r="214" spans="2:8" x14ac:dyDescent="0.2">
      <c r="B214" s="137"/>
      <c r="C214" s="136"/>
      <c r="D214" s="136"/>
      <c r="E214" s="137"/>
      <c r="F214" s="136"/>
      <c r="G214" s="136"/>
      <c r="H214" s="138"/>
    </row>
    <row r="215" spans="2:8" x14ac:dyDescent="0.2">
      <c r="B215" s="137"/>
      <c r="C215" s="136"/>
      <c r="D215" s="136"/>
      <c r="E215" s="137"/>
      <c r="F215" s="136"/>
      <c r="G215" s="136"/>
      <c r="H215" s="138"/>
    </row>
    <row r="216" spans="2:8" x14ac:dyDescent="0.2">
      <c r="B216" s="137"/>
      <c r="C216" s="136"/>
      <c r="D216" s="136"/>
      <c r="E216" s="137"/>
      <c r="F216" s="136"/>
      <c r="G216" s="136"/>
      <c r="H216" s="138"/>
    </row>
    <row r="217" spans="2:8" x14ac:dyDescent="0.2">
      <c r="B217" s="137"/>
      <c r="C217" s="136"/>
      <c r="D217" s="136"/>
      <c r="E217" s="137"/>
      <c r="F217" s="136"/>
      <c r="G217" s="136"/>
      <c r="H217" s="138"/>
    </row>
    <row r="218" spans="2:8" x14ac:dyDescent="0.2">
      <c r="B218" s="137"/>
      <c r="C218" s="136"/>
      <c r="D218" s="136"/>
      <c r="E218" s="137"/>
      <c r="F218" s="136"/>
      <c r="G218" s="136"/>
      <c r="H218" s="138"/>
    </row>
    <row r="219" spans="2:8" x14ac:dyDescent="0.2">
      <c r="B219" s="137"/>
      <c r="C219" s="136"/>
      <c r="D219" s="136"/>
      <c r="E219" s="137"/>
      <c r="F219" s="136"/>
      <c r="G219" s="136"/>
      <c r="H219" s="138"/>
    </row>
    <row r="220" spans="2:8" x14ac:dyDescent="0.2">
      <c r="B220" s="137"/>
      <c r="C220" s="136"/>
      <c r="D220" s="136"/>
      <c r="E220" s="137"/>
      <c r="F220" s="136"/>
      <c r="G220" s="136"/>
      <c r="H220" s="138"/>
    </row>
    <row r="221" spans="2:8" x14ac:dyDescent="0.2">
      <c r="B221" s="137"/>
      <c r="C221" s="136"/>
      <c r="D221" s="136"/>
      <c r="E221" s="137"/>
      <c r="F221" s="136"/>
      <c r="G221" s="136"/>
      <c r="H221" s="138"/>
    </row>
    <row r="222" spans="2:8" x14ac:dyDescent="0.2">
      <c r="B222" s="137"/>
      <c r="C222" s="136"/>
      <c r="D222" s="136"/>
      <c r="E222" s="137"/>
      <c r="F222" s="136"/>
      <c r="G222" s="136"/>
      <c r="H222" s="138"/>
    </row>
    <row r="223" spans="2:8" x14ac:dyDescent="0.2">
      <c r="B223" s="137"/>
      <c r="C223" s="136"/>
      <c r="D223" s="136"/>
      <c r="E223" s="137"/>
      <c r="F223" s="136"/>
      <c r="G223" s="136"/>
      <c r="H223" s="138"/>
    </row>
    <row r="224" spans="2:8" x14ac:dyDescent="0.2">
      <c r="B224" s="137"/>
      <c r="C224" s="136"/>
      <c r="D224" s="136"/>
      <c r="E224" s="137"/>
      <c r="F224" s="136"/>
      <c r="G224" s="136"/>
      <c r="H224" s="138"/>
    </row>
    <row r="225" spans="2:8" x14ac:dyDescent="0.2">
      <c r="B225" s="137"/>
      <c r="C225" s="136"/>
      <c r="D225" s="136"/>
      <c r="E225" s="137"/>
      <c r="F225" s="136"/>
      <c r="G225" s="136"/>
      <c r="H225" s="138"/>
    </row>
    <row r="226" spans="2:8" x14ac:dyDescent="0.2">
      <c r="B226" s="137"/>
      <c r="C226" s="136"/>
      <c r="D226" s="136"/>
      <c r="E226" s="137"/>
      <c r="F226" s="136"/>
      <c r="G226" s="136"/>
      <c r="H226" s="138"/>
    </row>
    <row r="227" spans="2:8" x14ac:dyDescent="0.2">
      <c r="B227" s="137"/>
      <c r="C227" s="136"/>
      <c r="D227" s="136"/>
      <c r="E227" s="137"/>
      <c r="F227" s="136"/>
      <c r="G227" s="136"/>
      <c r="H227" s="138"/>
    </row>
    <row r="228" spans="2:8" x14ac:dyDescent="0.2">
      <c r="B228" s="137"/>
      <c r="C228" s="136"/>
      <c r="D228" s="136"/>
      <c r="E228" s="137"/>
      <c r="F228" s="136"/>
      <c r="G228" s="136"/>
      <c r="H228" s="138"/>
    </row>
    <row r="229" spans="2:8" x14ac:dyDescent="0.2">
      <c r="B229" s="137"/>
      <c r="C229" s="136"/>
      <c r="D229" s="136"/>
      <c r="E229" s="137"/>
      <c r="F229" s="136"/>
      <c r="G229" s="136"/>
      <c r="H229" s="138"/>
    </row>
    <row r="230" spans="2:8" x14ac:dyDescent="0.2">
      <c r="B230" s="137"/>
      <c r="C230" s="136"/>
      <c r="D230" s="136"/>
      <c r="E230" s="137"/>
      <c r="F230" s="136"/>
      <c r="G230" s="136"/>
      <c r="H230" s="138"/>
    </row>
    <row r="231" spans="2:8" x14ac:dyDescent="0.2">
      <c r="B231" s="137"/>
      <c r="C231" s="136"/>
      <c r="D231" s="136"/>
      <c r="E231" s="137"/>
      <c r="F231" s="136"/>
      <c r="G231" s="136"/>
      <c r="H231" s="138"/>
    </row>
    <row r="232" spans="2:8" x14ac:dyDescent="0.2">
      <c r="B232" s="137"/>
      <c r="C232" s="136"/>
      <c r="D232" s="136"/>
      <c r="E232" s="137"/>
      <c r="F232" s="136"/>
      <c r="G232" s="136"/>
      <c r="H232" s="138"/>
    </row>
    <row r="233" spans="2:8" x14ac:dyDescent="0.2">
      <c r="B233" s="137"/>
      <c r="C233" s="136"/>
      <c r="D233" s="136"/>
      <c r="E233" s="137"/>
      <c r="F233" s="136"/>
      <c r="G233" s="136"/>
      <c r="H233" s="138"/>
    </row>
    <row r="234" spans="2:8" x14ac:dyDescent="0.2">
      <c r="B234" s="137"/>
      <c r="C234" s="136"/>
      <c r="D234" s="136"/>
      <c r="E234" s="137"/>
      <c r="F234" s="136"/>
      <c r="G234" s="136"/>
      <c r="H234" s="138"/>
    </row>
    <row r="235" spans="2:8" x14ac:dyDescent="0.2">
      <c r="B235" s="137"/>
      <c r="C235" s="136"/>
      <c r="D235" s="136"/>
      <c r="E235" s="137"/>
      <c r="F235" s="136"/>
      <c r="G235" s="136"/>
      <c r="H235" s="138"/>
    </row>
    <row r="236" spans="2:8" x14ac:dyDescent="0.2">
      <c r="B236" s="137"/>
      <c r="C236" s="136"/>
      <c r="D236" s="136"/>
      <c r="E236" s="137"/>
      <c r="F236" s="136"/>
      <c r="G236" s="136"/>
      <c r="H236" s="138"/>
    </row>
    <row r="237" spans="2:8" x14ac:dyDescent="0.2">
      <c r="B237" s="137"/>
      <c r="C237" s="136"/>
      <c r="D237" s="136"/>
      <c r="E237" s="137"/>
      <c r="F237" s="136"/>
      <c r="G237" s="136"/>
      <c r="H237" s="138"/>
    </row>
    <row r="238" spans="2:8" x14ac:dyDescent="0.2">
      <c r="B238" s="137"/>
      <c r="C238" s="136"/>
      <c r="D238" s="136"/>
      <c r="E238" s="137"/>
      <c r="F238" s="136"/>
      <c r="G238" s="136"/>
      <c r="H238" s="138"/>
    </row>
    <row r="239" spans="2:8" x14ac:dyDescent="0.2">
      <c r="B239" s="137"/>
      <c r="C239" s="136"/>
      <c r="D239" s="136"/>
      <c r="E239" s="137"/>
      <c r="F239" s="136"/>
      <c r="G239" s="136"/>
      <c r="H239" s="138"/>
    </row>
    <row r="240" spans="2:8" x14ac:dyDescent="0.2">
      <c r="B240" s="137"/>
      <c r="C240" s="136"/>
      <c r="D240" s="136"/>
      <c r="E240" s="137"/>
      <c r="F240" s="136"/>
      <c r="G240" s="136"/>
      <c r="H240" s="138"/>
    </row>
    <row r="241" spans="2:8" x14ac:dyDescent="0.2">
      <c r="B241" s="137"/>
      <c r="C241" s="136"/>
      <c r="D241" s="136"/>
      <c r="E241" s="137"/>
      <c r="F241" s="136"/>
      <c r="G241" s="136"/>
      <c r="H241" s="138"/>
    </row>
    <row r="242" spans="2:8" x14ac:dyDescent="0.2">
      <c r="B242" s="137"/>
      <c r="C242" s="136"/>
      <c r="D242" s="136"/>
      <c r="E242" s="137"/>
      <c r="F242" s="136"/>
      <c r="G242" s="136"/>
      <c r="H242" s="138"/>
    </row>
    <row r="243" spans="2:8" x14ac:dyDescent="0.2">
      <c r="B243" s="137"/>
      <c r="C243" s="136"/>
      <c r="D243" s="136"/>
      <c r="E243" s="137"/>
      <c r="F243" s="136"/>
      <c r="G243" s="136"/>
      <c r="H243" s="138"/>
    </row>
    <row r="244" spans="2:8" x14ac:dyDescent="0.2">
      <c r="B244" s="137"/>
      <c r="C244" s="136"/>
      <c r="D244" s="136"/>
      <c r="E244" s="137"/>
      <c r="F244" s="136"/>
      <c r="G244" s="136"/>
      <c r="H244" s="138"/>
    </row>
    <row r="245" spans="2:8" x14ac:dyDescent="0.2">
      <c r="B245" s="137"/>
      <c r="C245" s="136"/>
      <c r="D245" s="136"/>
      <c r="E245" s="137"/>
      <c r="F245" s="136"/>
      <c r="G245" s="136"/>
      <c r="H245" s="138"/>
    </row>
    <row r="246" spans="2:8" x14ac:dyDescent="0.2">
      <c r="B246" s="137"/>
      <c r="C246" s="136"/>
      <c r="D246" s="136"/>
      <c r="E246" s="137"/>
      <c r="F246" s="136"/>
      <c r="G246" s="136"/>
      <c r="H246" s="138"/>
    </row>
    <row r="247" spans="2:8" x14ac:dyDescent="0.2">
      <c r="B247" s="137"/>
      <c r="C247" s="136"/>
      <c r="D247" s="136"/>
      <c r="E247" s="137"/>
      <c r="F247" s="136"/>
      <c r="G247" s="136"/>
      <c r="H247" s="138"/>
    </row>
    <row r="248" spans="2:8" x14ac:dyDescent="0.2">
      <c r="B248" s="137"/>
      <c r="C248" s="136"/>
      <c r="D248" s="136"/>
      <c r="E248" s="137"/>
      <c r="F248" s="136"/>
      <c r="G248" s="136"/>
      <c r="H248" s="138"/>
    </row>
    <row r="249" spans="2:8" x14ac:dyDescent="0.2">
      <c r="B249" s="137"/>
      <c r="C249" s="136"/>
      <c r="D249" s="136"/>
      <c r="E249" s="137"/>
      <c r="F249" s="136"/>
      <c r="G249" s="136"/>
      <c r="H249" s="138"/>
    </row>
    <row r="250" spans="2:8" x14ac:dyDescent="0.2">
      <c r="B250" s="137"/>
      <c r="C250" s="136"/>
      <c r="D250" s="136"/>
      <c r="E250" s="137"/>
      <c r="F250" s="136"/>
      <c r="G250" s="136"/>
      <c r="H250" s="138"/>
    </row>
    <row r="251" spans="2:8" x14ac:dyDescent="0.2">
      <c r="B251" s="137"/>
      <c r="C251" s="136"/>
      <c r="D251" s="136"/>
      <c r="E251" s="137"/>
      <c r="F251" s="136"/>
      <c r="G251" s="136"/>
      <c r="H251" s="138"/>
    </row>
    <row r="252" spans="2:8" x14ac:dyDescent="0.2">
      <c r="B252" s="137"/>
      <c r="C252" s="136"/>
      <c r="D252" s="136"/>
      <c r="E252" s="137"/>
      <c r="F252" s="136"/>
      <c r="G252" s="136"/>
      <c r="H252" s="138"/>
    </row>
    <row r="253" spans="2:8" x14ac:dyDescent="0.2">
      <c r="B253" s="137"/>
      <c r="C253" s="136"/>
      <c r="D253" s="136"/>
      <c r="E253" s="137"/>
      <c r="F253" s="136"/>
      <c r="G253" s="136"/>
      <c r="H253" s="138"/>
    </row>
    <row r="254" spans="2:8" x14ac:dyDescent="0.2">
      <c r="B254" s="137"/>
      <c r="C254" s="136"/>
      <c r="D254" s="136"/>
      <c r="E254" s="137"/>
      <c r="F254" s="136"/>
      <c r="G254" s="136"/>
      <c r="H254" s="138"/>
    </row>
    <row r="255" spans="2:8" x14ac:dyDescent="0.2">
      <c r="B255" s="137"/>
      <c r="C255" s="136"/>
      <c r="D255" s="136"/>
      <c r="E255" s="137"/>
      <c r="F255" s="136"/>
      <c r="G255" s="136"/>
      <c r="H255" s="138"/>
    </row>
    <row r="256" spans="2:8" x14ac:dyDescent="0.2">
      <c r="B256" s="137"/>
      <c r="C256" s="136"/>
      <c r="D256" s="136"/>
      <c r="E256" s="137"/>
      <c r="F256" s="136"/>
      <c r="G256" s="136"/>
      <c r="H256" s="138"/>
    </row>
    <row r="257" spans="2:8" x14ac:dyDescent="0.2">
      <c r="B257" s="137"/>
      <c r="C257" s="136"/>
      <c r="D257" s="136"/>
      <c r="E257" s="137"/>
      <c r="F257" s="136"/>
      <c r="G257" s="136"/>
      <c r="H257" s="138"/>
    </row>
    <row r="258" spans="2:8" x14ac:dyDescent="0.2">
      <c r="B258" s="137"/>
      <c r="C258" s="136"/>
      <c r="D258" s="136"/>
      <c r="E258" s="137"/>
      <c r="F258" s="136"/>
      <c r="G258" s="136"/>
      <c r="H258" s="138"/>
    </row>
    <row r="259" spans="2:8" x14ac:dyDescent="0.2">
      <c r="B259" s="137"/>
      <c r="C259" s="136"/>
      <c r="D259" s="136"/>
      <c r="E259" s="137"/>
      <c r="F259" s="136"/>
      <c r="G259" s="136"/>
      <c r="H259" s="138"/>
    </row>
    <row r="260" spans="2:8" x14ac:dyDescent="0.2">
      <c r="B260" s="137"/>
      <c r="C260" s="136"/>
      <c r="D260" s="136"/>
      <c r="E260" s="137"/>
      <c r="F260" s="136"/>
      <c r="G260" s="136"/>
      <c r="H260" s="138"/>
    </row>
    <row r="261" spans="2:8" x14ac:dyDescent="0.2">
      <c r="B261" s="137"/>
      <c r="C261" s="136"/>
      <c r="D261" s="136"/>
      <c r="E261" s="137"/>
      <c r="F261" s="136"/>
      <c r="G261" s="136"/>
      <c r="H261" s="138"/>
    </row>
    <row r="262" spans="2:8" x14ac:dyDescent="0.2">
      <c r="B262" s="137"/>
      <c r="C262" s="136"/>
      <c r="D262" s="136"/>
      <c r="E262" s="137"/>
      <c r="F262" s="136"/>
      <c r="G262" s="136"/>
      <c r="H262" s="138"/>
    </row>
    <row r="263" spans="2:8" x14ac:dyDescent="0.2">
      <c r="B263" s="137"/>
      <c r="C263" s="136"/>
      <c r="D263" s="136"/>
      <c r="E263" s="137"/>
      <c r="F263" s="136"/>
      <c r="G263" s="136"/>
      <c r="H263" s="138"/>
    </row>
    <row r="264" spans="2:8" x14ac:dyDescent="0.2">
      <c r="B264" s="137"/>
      <c r="C264" s="136"/>
      <c r="D264" s="136"/>
      <c r="E264" s="137"/>
      <c r="F264" s="136"/>
      <c r="G264" s="136"/>
      <c r="H264" s="138"/>
    </row>
    <row r="265" spans="2:8" x14ac:dyDescent="0.2">
      <c r="B265" s="137"/>
      <c r="C265" s="136"/>
      <c r="D265" s="136"/>
      <c r="E265" s="137"/>
      <c r="F265" s="136"/>
      <c r="G265" s="136"/>
      <c r="H265" s="138"/>
    </row>
    <row r="266" spans="2:8" x14ac:dyDescent="0.2">
      <c r="B266" s="137"/>
      <c r="C266" s="136"/>
      <c r="D266" s="136"/>
      <c r="E266" s="137"/>
      <c r="F266" s="136"/>
      <c r="G266" s="136"/>
      <c r="H266" s="138"/>
    </row>
    <row r="267" spans="2:8" x14ac:dyDescent="0.2">
      <c r="B267" s="137"/>
      <c r="C267" s="136"/>
      <c r="D267" s="136"/>
      <c r="E267" s="137"/>
      <c r="F267" s="136"/>
      <c r="G267" s="136"/>
      <c r="H267" s="138"/>
    </row>
    <row r="268" spans="2:8" x14ac:dyDescent="0.2">
      <c r="B268" s="137"/>
      <c r="C268" s="136"/>
      <c r="D268" s="136"/>
      <c r="E268" s="137"/>
      <c r="F268" s="136"/>
      <c r="G268" s="136"/>
      <c r="H268" s="138"/>
    </row>
    <row r="269" spans="2:8" x14ac:dyDescent="0.2">
      <c r="B269" s="137"/>
      <c r="C269" s="136"/>
      <c r="D269" s="136"/>
      <c r="E269" s="137"/>
      <c r="F269" s="136"/>
      <c r="G269" s="136"/>
      <c r="H269" s="138"/>
    </row>
    <row r="270" spans="2:8" x14ac:dyDescent="0.2">
      <c r="B270" s="137"/>
      <c r="C270" s="136"/>
      <c r="D270" s="136"/>
      <c r="E270" s="137"/>
      <c r="F270" s="136"/>
      <c r="G270" s="136"/>
      <c r="H270" s="138"/>
    </row>
    <row r="271" spans="2:8" x14ac:dyDescent="0.2">
      <c r="B271" s="137"/>
      <c r="C271" s="136"/>
      <c r="D271" s="136"/>
      <c r="E271" s="137"/>
      <c r="F271" s="136"/>
      <c r="G271" s="136"/>
      <c r="H271" s="138"/>
    </row>
    <row r="272" spans="2:8" x14ac:dyDescent="0.2">
      <c r="B272" s="137"/>
      <c r="C272" s="136"/>
      <c r="D272" s="136"/>
      <c r="E272" s="137"/>
      <c r="F272" s="136"/>
      <c r="G272" s="136"/>
      <c r="H272" s="138"/>
    </row>
    <row r="273" spans="2:8" x14ac:dyDescent="0.2">
      <c r="B273" s="137"/>
      <c r="C273" s="136"/>
      <c r="D273" s="136"/>
      <c r="E273" s="137"/>
      <c r="F273" s="136"/>
      <c r="G273" s="136"/>
      <c r="H273" s="138"/>
    </row>
    <row r="274" spans="2:8" x14ac:dyDescent="0.2">
      <c r="B274" s="137"/>
      <c r="C274" s="136"/>
      <c r="D274" s="136"/>
      <c r="E274" s="137"/>
      <c r="F274" s="136"/>
      <c r="G274" s="136"/>
      <c r="H274" s="138"/>
    </row>
    <row r="275" spans="2:8" x14ac:dyDescent="0.2">
      <c r="B275" s="137"/>
      <c r="C275" s="136"/>
      <c r="D275" s="136"/>
      <c r="E275" s="137"/>
      <c r="F275" s="136"/>
      <c r="G275" s="136"/>
      <c r="H275" s="138"/>
    </row>
    <row r="276" spans="2:8" x14ac:dyDescent="0.2">
      <c r="B276" s="137"/>
      <c r="C276" s="136"/>
      <c r="D276" s="136"/>
      <c r="E276" s="137"/>
      <c r="F276" s="136"/>
      <c r="G276" s="136"/>
      <c r="H276" s="138"/>
    </row>
    <row r="277" spans="2:8" x14ac:dyDescent="0.2">
      <c r="B277" s="137"/>
      <c r="C277" s="136"/>
      <c r="D277" s="136"/>
      <c r="E277" s="137"/>
      <c r="F277" s="136"/>
      <c r="G277" s="136"/>
      <c r="H277" s="138"/>
    </row>
    <row r="278" spans="2:8" x14ac:dyDescent="0.2">
      <c r="B278" s="137"/>
      <c r="C278" s="136"/>
      <c r="D278" s="136"/>
      <c r="E278" s="137"/>
      <c r="F278" s="136"/>
      <c r="G278" s="136"/>
      <c r="H278" s="138"/>
    </row>
    <row r="279" spans="2:8" x14ac:dyDescent="0.2">
      <c r="B279" s="137"/>
      <c r="C279" s="136"/>
      <c r="D279" s="136"/>
      <c r="E279" s="137"/>
      <c r="F279" s="136"/>
      <c r="G279" s="136"/>
      <c r="H279" s="138"/>
    </row>
    <row r="280" spans="2:8" x14ac:dyDescent="0.2">
      <c r="B280" s="137"/>
      <c r="C280" s="136"/>
      <c r="D280" s="136"/>
      <c r="E280" s="137"/>
      <c r="F280" s="136"/>
      <c r="G280" s="136"/>
      <c r="H280" s="138"/>
    </row>
    <row r="281" spans="2:8" x14ac:dyDescent="0.2">
      <c r="B281" s="137"/>
      <c r="C281" s="136"/>
      <c r="D281" s="136"/>
      <c r="E281" s="137"/>
      <c r="F281" s="136"/>
      <c r="G281" s="136"/>
      <c r="H281" s="138"/>
    </row>
    <row r="282" spans="2:8" x14ac:dyDescent="0.2">
      <c r="B282" s="137"/>
      <c r="C282" s="136"/>
      <c r="D282" s="136"/>
      <c r="E282" s="137"/>
      <c r="F282" s="136"/>
      <c r="G282" s="136"/>
      <c r="H282" s="138"/>
    </row>
    <row r="283" spans="2:8" x14ac:dyDescent="0.2">
      <c r="B283" s="137"/>
      <c r="C283" s="136"/>
      <c r="D283" s="136"/>
      <c r="E283" s="137"/>
      <c r="F283" s="136"/>
      <c r="G283" s="136"/>
      <c r="H283" s="138"/>
    </row>
    <row r="284" spans="2:8" x14ac:dyDescent="0.2">
      <c r="B284" s="137"/>
      <c r="C284" s="136"/>
      <c r="D284" s="136"/>
      <c r="E284" s="137"/>
      <c r="F284" s="136"/>
      <c r="G284" s="136"/>
      <c r="H284" s="138"/>
    </row>
    <row r="285" spans="2:8" x14ac:dyDescent="0.2">
      <c r="B285" s="137"/>
      <c r="C285" s="136"/>
      <c r="D285" s="136"/>
      <c r="E285" s="137"/>
      <c r="F285" s="136"/>
      <c r="G285" s="136"/>
      <c r="H285" s="138"/>
    </row>
    <row r="286" spans="2:8" x14ac:dyDescent="0.2">
      <c r="B286" s="137"/>
      <c r="C286" s="136"/>
      <c r="D286" s="136"/>
      <c r="E286" s="137"/>
      <c r="F286" s="136"/>
      <c r="G286" s="136"/>
      <c r="H286" s="138"/>
    </row>
    <row r="287" spans="2:8" x14ac:dyDescent="0.2">
      <c r="B287" s="137"/>
      <c r="C287" s="136"/>
      <c r="D287" s="136"/>
      <c r="E287" s="137"/>
      <c r="F287" s="136"/>
      <c r="G287" s="136"/>
      <c r="H287" s="138"/>
    </row>
    <row r="288" spans="2:8" x14ac:dyDescent="0.2">
      <c r="B288" s="137"/>
      <c r="C288" s="136"/>
      <c r="D288" s="136"/>
      <c r="E288" s="137"/>
      <c r="F288" s="136"/>
      <c r="G288" s="136"/>
      <c r="H288" s="138"/>
    </row>
    <row r="289" spans="2:8" x14ac:dyDescent="0.2">
      <c r="B289" s="137"/>
      <c r="C289" s="136"/>
      <c r="D289" s="136"/>
      <c r="E289" s="137"/>
      <c r="F289" s="136"/>
      <c r="G289" s="136"/>
      <c r="H289" s="138"/>
    </row>
    <row r="290" spans="2:8" x14ac:dyDescent="0.2">
      <c r="B290" s="137"/>
      <c r="C290" s="136"/>
      <c r="D290" s="136"/>
      <c r="E290" s="137"/>
      <c r="F290" s="136"/>
      <c r="G290" s="136"/>
      <c r="H290" s="138"/>
    </row>
    <row r="291" spans="2:8" x14ac:dyDescent="0.2">
      <c r="B291" s="137"/>
      <c r="C291" s="136"/>
      <c r="D291" s="136"/>
      <c r="E291" s="137"/>
      <c r="F291" s="136"/>
      <c r="G291" s="136"/>
      <c r="H291" s="138"/>
    </row>
    <row r="292" spans="2:8" x14ac:dyDescent="0.2">
      <c r="B292" s="137"/>
      <c r="C292" s="136"/>
      <c r="D292" s="136"/>
      <c r="E292" s="137"/>
      <c r="F292" s="136"/>
      <c r="G292" s="136"/>
      <c r="H292" s="138"/>
    </row>
    <row r="293" spans="2:8" x14ac:dyDescent="0.2">
      <c r="B293" s="137"/>
      <c r="C293" s="136"/>
      <c r="D293" s="136"/>
      <c r="E293" s="137"/>
      <c r="F293" s="136"/>
      <c r="G293" s="136"/>
      <c r="H293" s="138"/>
    </row>
    <row r="294" spans="2:8" x14ac:dyDescent="0.2">
      <c r="B294" s="137"/>
      <c r="C294" s="136"/>
      <c r="D294" s="136"/>
      <c r="E294" s="137"/>
      <c r="F294" s="136"/>
      <c r="G294" s="136"/>
      <c r="H294" s="138"/>
    </row>
    <row r="295" spans="2:8" x14ac:dyDescent="0.2">
      <c r="B295" s="137"/>
      <c r="C295" s="136"/>
      <c r="D295" s="136"/>
      <c r="E295" s="137"/>
      <c r="F295" s="136"/>
      <c r="G295" s="136"/>
      <c r="H295" s="138"/>
    </row>
    <row r="296" spans="2:8" x14ac:dyDescent="0.2">
      <c r="B296" s="137"/>
      <c r="C296" s="136"/>
      <c r="D296" s="136"/>
      <c r="E296" s="137"/>
      <c r="F296" s="136"/>
      <c r="G296" s="136"/>
      <c r="H296" s="138"/>
    </row>
    <row r="297" spans="2:8" x14ac:dyDescent="0.2">
      <c r="B297" s="137"/>
      <c r="C297" s="136"/>
      <c r="D297" s="136"/>
      <c r="E297" s="137"/>
      <c r="F297" s="136"/>
      <c r="G297" s="136"/>
      <c r="H297" s="138"/>
    </row>
    <row r="298" spans="2:8" x14ac:dyDescent="0.2">
      <c r="B298" s="137"/>
      <c r="C298" s="136"/>
      <c r="D298" s="136"/>
      <c r="E298" s="137"/>
      <c r="F298" s="136"/>
      <c r="G298" s="136"/>
      <c r="H298" s="138"/>
    </row>
    <row r="299" spans="2:8" x14ac:dyDescent="0.2">
      <c r="B299" s="137"/>
      <c r="C299" s="136"/>
      <c r="D299" s="136"/>
      <c r="E299" s="137"/>
      <c r="F299" s="136"/>
      <c r="G299" s="136"/>
      <c r="H299" s="138"/>
    </row>
    <row r="300" spans="2:8" x14ac:dyDescent="0.2">
      <c r="B300" s="137"/>
      <c r="C300" s="136"/>
      <c r="D300" s="136"/>
      <c r="E300" s="137"/>
      <c r="F300" s="136"/>
      <c r="G300" s="136"/>
      <c r="H300" s="138"/>
    </row>
    <row r="301" spans="2:8" x14ac:dyDescent="0.2">
      <c r="B301" s="137"/>
      <c r="C301" s="136"/>
      <c r="D301" s="136"/>
      <c r="E301" s="137"/>
      <c r="F301" s="136"/>
      <c r="G301" s="136"/>
      <c r="H301" s="138"/>
    </row>
    <row r="302" spans="2:8" x14ac:dyDescent="0.2">
      <c r="B302" s="137"/>
      <c r="C302" s="136"/>
      <c r="D302" s="136"/>
      <c r="E302" s="137"/>
      <c r="F302" s="136"/>
      <c r="G302" s="136"/>
      <c r="H302" s="138"/>
    </row>
    <row r="303" spans="2:8" x14ac:dyDescent="0.2">
      <c r="B303" s="137"/>
      <c r="C303" s="136"/>
      <c r="D303" s="136"/>
      <c r="E303" s="137"/>
      <c r="F303" s="136"/>
      <c r="G303" s="136"/>
      <c r="H303" s="138"/>
    </row>
    <row r="304" spans="2:8" x14ac:dyDescent="0.2">
      <c r="B304" s="137"/>
      <c r="C304" s="136"/>
      <c r="D304" s="136"/>
      <c r="E304" s="137"/>
      <c r="F304" s="136"/>
      <c r="G304" s="136"/>
      <c r="H304" s="138"/>
    </row>
    <row r="305" spans="2:8" x14ac:dyDescent="0.2">
      <c r="B305" s="137"/>
      <c r="C305" s="136"/>
      <c r="D305" s="136"/>
      <c r="E305" s="137"/>
      <c r="F305" s="136"/>
      <c r="G305" s="136"/>
      <c r="H305" s="138"/>
    </row>
    <row r="306" spans="2:8" x14ac:dyDescent="0.2">
      <c r="B306" s="137"/>
      <c r="C306" s="136"/>
      <c r="D306" s="136"/>
      <c r="E306" s="137"/>
      <c r="F306" s="136"/>
      <c r="G306" s="136"/>
      <c r="H306" s="138"/>
    </row>
    <row r="307" spans="2:8" x14ac:dyDescent="0.2">
      <c r="B307" s="137"/>
      <c r="C307" s="136"/>
      <c r="D307" s="136"/>
      <c r="E307" s="137"/>
      <c r="F307" s="136"/>
      <c r="G307" s="136"/>
      <c r="H307" s="138"/>
    </row>
    <row r="308" spans="2:8" x14ac:dyDescent="0.2">
      <c r="B308" s="137"/>
      <c r="C308" s="136"/>
      <c r="D308" s="136"/>
      <c r="E308" s="137"/>
      <c r="F308" s="136"/>
      <c r="G308" s="136"/>
      <c r="H308" s="138"/>
    </row>
    <row r="309" spans="2:8" x14ac:dyDescent="0.2">
      <c r="B309" s="137"/>
      <c r="C309" s="136"/>
      <c r="D309" s="136"/>
      <c r="E309" s="137"/>
      <c r="F309" s="136"/>
      <c r="G309" s="136"/>
      <c r="H309" s="138"/>
    </row>
    <row r="310" spans="2:8" x14ac:dyDescent="0.2">
      <c r="B310" s="137"/>
      <c r="C310" s="136"/>
      <c r="D310" s="136"/>
      <c r="E310" s="137"/>
      <c r="F310" s="136"/>
      <c r="G310" s="136"/>
      <c r="H310" s="138"/>
    </row>
    <row r="311" spans="2:8" x14ac:dyDescent="0.2">
      <c r="B311" s="137"/>
      <c r="C311" s="136"/>
      <c r="D311" s="136"/>
      <c r="E311" s="137"/>
      <c r="F311" s="136"/>
      <c r="G311" s="136"/>
      <c r="H311" s="138"/>
    </row>
    <row r="312" spans="2:8" x14ac:dyDescent="0.2">
      <c r="B312" s="137"/>
      <c r="C312" s="136"/>
      <c r="D312" s="136"/>
      <c r="E312" s="137"/>
      <c r="F312" s="136"/>
      <c r="G312" s="136"/>
      <c r="H312" s="138"/>
    </row>
    <row r="313" spans="2:8" x14ac:dyDescent="0.2">
      <c r="B313" s="137"/>
      <c r="C313" s="136"/>
      <c r="D313" s="136"/>
      <c r="E313" s="137"/>
      <c r="F313" s="136"/>
      <c r="G313" s="136"/>
      <c r="H313" s="138"/>
    </row>
    <row r="314" spans="2:8" x14ac:dyDescent="0.2">
      <c r="B314" s="137"/>
      <c r="C314" s="136"/>
      <c r="D314" s="136"/>
      <c r="E314" s="137"/>
      <c r="F314" s="136"/>
      <c r="G314" s="136"/>
      <c r="H314" s="138"/>
    </row>
    <row r="315" spans="2:8" x14ac:dyDescent="0.2">
      <c r="B315" s="137"/>
      <c r="C315" s="136"/>
      <c r="D315" s="136"/>
      <c r="E315" s="137"/>
      <c r="F315" s="136"/>
      <c r="G315" s="136"/>
      <c r="H315" s="138"/>
    </row>
    <row r="316" spans="2:8" x14ac:dyDescent="0.2">
      <c r="B316" s="137"/>
      <c r="C316" s="136"/>
      <c r="D316" s="136"/>
      <c r="E316" s="137"/>
      <c r="F316" s="136"/>
      <c r="G316" s="136"/>
      <c r="H316" s="138"/>
    </row>
    <row r="317" spans="2:8" x14ac:dyDescent="0.2">
      <c r="B317" s="137"/>
      <c r="C317" s="136"/>
      <c r="D317" s="136"/>
      <c r="E317" s="137"/>
      <c r="F317" s="136"/>
      <c r="G317" s="136"/>
      <c r="H317" s="138"/>
    </row>
    <row r="318" spans="2:8" x14ac:dyDescent="0.2">
      <c r="B318" s="137"/>
      <c r="C318" s="136"/>
      <c r="D318" s="136"/>
      <c r="E318" s="137"/>
      <c r="F318" s="136"/>
      <c r="G318" s="136"/>
      <c r="H318" s="138"/>
    </row>
    <row r="319" spans="2:8" x14ac:dyDescent="0.2">
      <c r="B319" s="137"/>
      <c r="C319" s="136"/>
      <c r="D319" s="136"/>
      <c r="E319" s="137"/>
      <c r="F319" s="136"/>
      <c r="G319" s="136"/>
      <c r="H319" s="138"/>
    </row>
    <row r="320" spans="2:8" x14ac:dyDescent="0.2">
      <c r="B320" s="137"/>
      <c r="C320" s="136"/>
      <c r="D320" s="136"/>
      <c r="E320" s="137"/>
      <c r="F320" s="136"/>
      <c r="G320" s="136"/>
      <c r="H320" s="138"/>
    </row>
    <row r="321" spans="2:8" x14ac:dyDescent="0.2">
      <c r="B321" s="137"/>
      <c r="C321" s="136"/>
      <c r="D321" s="136"/>
      <c r="E321" s="137"/>
      <c r="F321" s="136"/>
      <c r="G321" s="136"/>
      <c r="H321" s="138"/>
    </row>
    <row r="322" spans="2:8" x14ac:dyDescent="0.2">
      <c r="B322" s="137"/>
      <c r="C322" s="136"/>
      <c r="D322" s="136"/>
      <c r="E322" s="137"/>
      <c r="F322" s="136"/>
      <c r="G322" s="136"/>
      <c r="H322" s="138"/>
    </row>
    <row r="323" spans="2:8" x14ac:dyDescent="0.2">
      <c r="B323" s="137"/>
      <c r="C323" s="136"/>
      <c r="D323" s="136"/>
      <c r="E323" s="137"/>
      <c r="F323" s="136"/>
      <c r="G323" s="136"/>
      <c r="H323" s="138"/>
    </row>
    <row r="324" spans="2:8" x14ac:dyDescent="0.2">
      <c r="B324" s="137"/>
      <c r="C324" s="136"/>
      <c r="D324" s="136"/>
      <c r="E324" s="137"/>
      <c r="F324" s="136"/>
      <c r="G324" s="136"/>
      <c r="H324" s="138"/>
    </row>
    <row r="325" spans="2:8" x14ac:dyDescent="0.2">
      <c r="B325" s="137"/>
      <c r="C325" s="136"/>
      <c r="D325" s="136"/>
      <c r="E325" s="137"/>
      <c r="F325" s="136"/>
      <c r="G325" s="136"/>
      <c r="H325" s="138"/>
    </row>
    <row r="326" spans="2:8" x14ac:dyDescent="0.2">
      <c r="B326" s="137"/>
      <c r="C326" s="136"/>
      <c r="D326" s="136"/>
      <c r="E326" s="137"/>
      <c r="F326" s="136"/>
      <c r="G326" s="136"/>
      <c r="H326" s="138"/>
    </row>
    <row r="327" spans="2:8" x14ac:dyDescent="0.2">
      <c r="B327" s="137"/>
      <c r="C327" s="136"/>
      <c r="D327" s="136"/>
      <c r="E327" s="137"/>
      <c r="F327" s="136"/>
      <c r="G327" s="136"/>
      <c r="H327" s="138"/>
    </row>
    <row r="328" spans="2:8" x14ac:dyDescent="0.2">
      <c r="B328" s="137"/>
      <c r="C328" s="136"/>
      <c r="D328" s="136"/>
      <c r="E328" s="137"/>
      <c r="F328" s="136"/>
      <c r="G328" s="136"/>
      <c r="H328" s="138"/>
    </row>
    <row r="329" spans="2:8" x14ac:dyDescent="0.2">
      <c r="B329" s="137"/>
      <c r="C329" s="136"/>
      <c r="D329" s="136"/>
      <c r="E329" s="137"/>
      <c r="F329" s="136"/>
      <c r="G329" s="136"/>
      <c r="H329" s="138"/>
    </row>
    <row r="330" spans="2:8" x14ac:dyDescent="0.2">
      <c r="B330" s="137"/>
      <c r="C330" s="136"/>
      <c r="D330" s="136"/>
      <c r="E330" s="137"/>
      <c r="F330" s="136"/>
      <c r="G330" s="136"/>
      <c r="H330" s="138"/>
    </row>
    <row r="331" spans="2:8" x14ac:dyDescent="0.2">
      <c r="B331" s="137"/>
      <c r="C331" s="136"/>
      <c r="D331" s="136"/>
      <c r="E331" s="137"/>
      <c r="F331" s="136"/>
      <c r="G331" s="136"/>
      <c r="H331" s="138"/>
    </row>
    <row r="332" spans="2:8" x14ac:dyDescent="0.2">
      <c r="B332" s="137"/>
      <c r="C332" s="136"/>
      <c r="D332" s="136"/>
      <c r="E332" s="137"/>
      <c r="F332" s="136"/>
      <c r="G332" s="136"/>
      <c r="H332" s="138"/>
    </row>
    <row r="333" spans="2:8" x14ac:dyDescent="0.2">
      <c r="B333" s="137"/>
      <c r="C333" s="136"/>
      <c r="D333" s="136"/>
      <c r="E333" s="137"/>
      <c r="F333" s="136"/>
      <c r="G333" s="136"/>
      <c r="H333" s="138"/>
    </row>
    <row r="334" spans="2:8" x14ac:dyDescent="0.2">
      <c r="B334" s="137"/>
      <c r="C334" s="136"/>
      <c r="D334" s="136"/>
      <c r="E334" s="137"/>
      <c r="F334" s="136"/>
      <c r="G334" s="136"/>
      <c r="H334" s="138"/>
    </row>
    <row r="335" spans="2:8" x14ac:dyDescent="0.2">
      <c r="B335" s="137"/>
      <c r="C335" s="136"/>
      <c r="D335" s="136"/>
      <c r="E335" s="137"/>
      <c r="F335" s="136"/>
      <c r="G335" s="136"/>
      <c r="H335" s="138"/>
    </row>
    <row r="336" spans="2:8" x14ac:dyDescent="0.2">
      <c r="B336" s="137"/>
      <c r="C336" s="136"/>
      <c r="D336" s="136"/>
      <c r="E336" s="137"/>
      <c r="F336" s="136"/>
      <c r="G336" s="136"/>
      <c r="H336" s="138"/>
    </row>
    <row r="337" spans="2:8" x14ac:dyDescent="0.2">
      <c r="B337" s="137"/>
      <c r="C337" s="136"/>
      <c r="D337" s="136"/>
      <c r="E337" s="137"/>
      <c r="F337" s="136"/>
      <c r="G337" s="136"/>
      <c r="H337" s="138"/>
    </row>
    <row r="338" spans="2:8" x14ac:dyDescent="0.2">
      <c r="B338" s="137"/>
      <c r="C338" s="136"/>
      <c r="D338" s="136"/>
      <c r="E338" s="137"/>
      <c r="F338" s="136"/>
      <c r="G338" s="136"/>
      <c r="H338" s="138"/>
    </row>
    <row r="339" spans="2:8" x14ac:dyDescent="0.2">
      <c r="B339" s="137"/>
      <c r="C339" s="136"/>
      <c r="D339" s="136"/>
      <c r="E339" s="137"/>
      <c r="F339" s="136"/>
      <c r="G339" s="136"/>
      <c r="H339" s="138"/>
    </row>
    <row r="340" spans="2:8" x14ac:dyDescent="0.2">
      <c r="B340" s="137"/>
      <c r="C340" s="136"/>
      <c r="D340" s="136"/>
      <c r="E340" s="137"/>
      <c r="F340" s="136"/>
      <c r="G340" s="136"/>
      <c r="H340" s="138"/>
    </row>
    <row r="341" spans="2:8" x14ac:dyDescent="0.2">
      <c r="B341" s="137"/>
      <c r="C341" s="136"/>
      <c r="D341" s="136"/>
      <c r="E341" s="137"/>
      <c r="F341" s="136"/>
      <c r="G341" s="136"/>
      <c r="H341" s="138"/>
    </row>
    <row r="342" spans="2:8" x14ac:dyDescent="0.2">
      <c r="B342" s="137"/>
      <c r="C342" s="136"/>
      <c r="D342" s="136"/>
      <c r="E342" s="137"/>
      <c r="F342" s="136"/>
      <c r="G342" s="136"/>
      <c r="H342" s="138"/>
    </row>
    <row r="343" spans="2:8" x14ac:dyDescent="0.2">
      <c r="B343" s="137"/>
      <c r="C343" s="136"/>
      <c r="D343" s="136"/>
      <c r="E343" s="137"/>
      <c r="F343" s="136"/>
      <c r="G343" s="136"/>
      <c r="H343" s="138"/>
    </row>
    <row r="344" spans="2:8" x14ac:dyDescent="0.2">
      <c r="B344" s="137"/>
      <c r="C344" s="136"/>
      <c r="D344" s="136"/>
      <c r="E344" s="137"/>
      <c r="F344" s="136"/>
      <c r="G344" s="136"/>
      <c r="H344" s="138"/>
    </row>
    <row r="345" spans="2:8" x14ac:dyDescent="0.2">
      <c r="B345" s="137"/>
      <c r="C345" s="136"/>
      <c r="D345" s="136"/>
      <c r="E345" s="137"/>
      <c r="F345" s="136"/>
      <c r="G345" s="136"/>
      <c r="H345" s="138"/>
    </row>
    <row r="346" spans="2:8" x14ac:dyDescent="0.2">
      <c r="B346" s="137"/>
      <c r="C346" s="136"/>
      <c r="D346" s="136"/>
      <c r="E346" s="137"/>
      <c r="F346" s="136"/>
      <c r="G346" s="136"/>
      <c r="H346" s="138"/>
    </row>
    <row r="347" spans="2:8" x14ac:dyDescent="0.2">
      <c r="B347" s="137"/>
      <c r="C347" s="136"/>
      <c r="D347" s="136"/>
      <c r="E347" s="137"/>
      <c r="F347" s="136"/>
      <c r="G347" s="136"/>
      <c r="H347" s="138"/>
    </row>
    <row r="348" spans="2:8" x14ac:dyDescent="0.2">
      <c r="B348" s="137"/>
      <c r="C348" s="136"/>
      <c r="D348" s="136"/>
      <c r="E348" s="137"/>
      <c r="F348" s="136"/>
      <c r="G348" s="136"/>
      <c r="H348" s="138"/>
    </row>
    <row r="349" spans="2:8" x14ac:dyDescent="0.2">
      <c r="B349" s="137"/>
      <c r="C349" s="136"/>
      <c r="D349" s="136"/>
      <c r="E349" s="137"/>
      <c r="F349" s="136"/>
      <c r="G349" s="136"/>
      <c r="H349" s="138"/>
    </row>
    <row r="350" spans="2:8" x14ac:dyDescent="0.2">
      <c r="B350" s="137"/>
      <c r="C350" s="136"/>
      <c r="D350" s="136"/>
      <c r="E350" s="137"/>
      <c r="F350" s="136"/>
      <c r="G350" s="136"/>
      <c r="H350" s="138"/>
    </row>
    <row r="351" spans="2:8" x14ac:dyDescent="0.2">
      <c r="B351" s="137"/>
      <c r="C351" s="136"/>
      <c r="D351" s="136"/>
      <c r="E351" s="137"/>
      <c r="F351" s="136"/>
      <c r="G351" s="136"/>
      <c r="H351" s="138"/>
    </row>
    <row r="352" spans="2:8" x14ac:dyDescent="0.2">
      <c r="B352" s="137"/>
      <c r="C352" s="136"/>
      <c r="D352" s="136"/>
      <c r="E352" s="137"/>
      <c r="F352" s="136"/>
      <c r="G352" s="136"/>
      <c r="H352" s="138"/>
    </row>
    <row r="353" spans="2:8" x14ac:dyDescent="0.2">
      <c r="B353" s="137"/>
      <c r="C353" s="136"/>
      <c r="D353" s="136"/>
      <c r="E353" s="137"/>
      <c r="F353" s="136"/>
      <c r="G353" s="136"/>
      <c r="H353" s="138"/>
    </row>
    <row r="354" spans="2:8" x14ac:dyDescent="0.2">
      <c r="B354" s="137"/>
      <c r="C354" s="136"/>
      <c r="D354" s="136"/>
      <c r="E354" s="137"/>
      <c r="F354" s="136"/>
      <c r="G354" s="136"/>
      <c r="H354" s="138"/>
    </row>
    <row r="355" spans="2:8" x14ac:dyDescent="0.2">
      <c r="B355" s="137"/>
      <c r="C355" s="136"/>
      <c r="D355" s="136"/>
      <c r="E355" s="137"/>
      <c r="F355" s="136"/>
      <c r="G355" s="136"/>
      <c r="H355" s="138"/>
    </row>
    <row r="356" spans="2:8" x14ac:dyDescent="0.2">
      <c r="B356" s="137"/>
      <c r="C356" s="136"/>
      <c r="D356" s="136"/>
      <c r="E356" s="137"/>
      <c r="F356" s="136"/>
      <c r="G356" s="136"/>
      <c r="H356" s="138"/>
    </row>
    <row r="357" spans="2:8" x14ac:dyDescent="0.2">
      <c r="B357" s="137"/>
      <c r="C357" s="136"/>
      <c r="D357" s="136"/>
      <c r="E357" s="137"/>
      <c r="F357" s="136"/>
      <c r="G357" s="136"/>
      <c r="H357" s="138"/>
    </row>
    <row r="358" spans="2:8" x14ac:dyDescent="0.2">
      <c r="B358" s="137"/>
      <c r="C358" s="136"/>
      <c r="D358" s="136"/>
      <c r="E358" s="137"/>
      <c r="F358" s="136"/>
      <c r="G358" s="136"/>
      <c r="H358" s="138"/>
    </row>
    <row r="359" spans="2:8" x14ac:dyDescent="0.2">
      <c r="B359" s="137"/>
      <c r="C359" s="136"/>
      <c r="D359" s="136"/>
      <c r="E359" s="137"/>
      <c r="F359" s="136"/>
      <c r="G359" s="136"/>
      <c r="H359" s="138"/>
    </row>
    <row r="360" spans="2:8" x14ac:dyDescent="0.2">
      <c r="B360" s="137"/>
      <c r="C360" s="136"/>
      <c r="D360" s="136"/>
      <c r="E360" s="137"/>
      <c r="F360" s="136"/>
      <c r="G360" s="136"/>
      <c r="H360" s="138"/>
    </row>
    <row r="361" spans="2:8" x14ac:dyDescent="0.2">
      <c r="B361" s="137"/>
      <c r="C361" s="136"/>
      <c r="D361" s="136"/>
      <c r="E361" s="137"/>
      <c r="F361" s="136"/>
      <c r="G361" s="136"/>
      <c r="H361" s="138"/>
    </row>
    <row r="362" spans="2:8" x14ac:dyDescent="0.2">
      <c r="B362" s="137"/>
      <c r="C362" s="136"/>
      <c r="D362" s="136"/>
      <c r="E362" s="137"/>
      <c r="F362" s="136"/>
      <c r="G362" s="136"/>
      <c r="H362" s="138"/>
    </row>
    <row r="363" spans="2:8" x14ac:dyDescent="0.2">
      <c r="B363" s="137"/>
      <c r="C363" s="136"/>
      <c r="D363" s="136"/>
      <c r="E363" s="137"/>
      <c r="F363" s="136"/>
      <c r="G363" s="136"/>
      <c r="H363" s="138"/>
    </row>
    <row r="364" spans="2:8" x14ac:dyDescent="0.2">
      <c r="B364" s="137"/>
      <c r="C364" s="136"/>
      <c r="D364" s="136"/>
      <c r="E364" s="137"/>
      <c r="F364" s="136"/>
      <c r="G364" s="136"/>
      <c r="H364" s="138"/>
    </row>
    <row r="365" spans="2:8" x14ac:dyDescent="0.2">
      <c r="B365" s="137"/>
      <c r="C365" s="136"/>
      <c r="D365" s="136"/>
      <c r="E365" s="137"/>
      <c r="F365" s="136"/>
      <c r="G365" s="136"/>
      <c r="H365" s="138"/>
    </row>
    <row r="366" spans="2:8" x14ac:dyDescent="0.2">
      <c r="B366" s="137"/>
      <c r="C366" s="136"/>
      <c r="D366" s="136"/>
      <c r="E366" s="137"/>
      <c r="F366" s="136"/>
      <c r="G366" s="136"/>
      <c r="H366" s="138"/>
    </row>
    <row r="367" spans="2:8" x14ac:dyDescent="0.2">
      <c r="B367" s="137"/>
      <c r="C367" s="136"/>
      <c r="D367" s="136"/>
      <c r="E367" s="137"/>
      <c r="F367" s="136"/>
      <c r="G367" s="136"/>
      <c r="H367" s="138"/>
    </row>
    <row r="368" spans="2:8" x14ac:dyDescent="0.2">
      <c r="B368" s="137"/>
      <c r="C368" s="136"/>
      <c r="D368" s="136"/>
      <c r="E368" s="137"/>
      <c r="F368" s="136"/>
      <c r="G368" s="136"/>
      <c r="H368" s="138"/>
    </row>
    <row r="369" spans="2:8" x14ac:dyDescent="0.2">
      <c r="B369" s="137"/>
      <c r="C369" s="136"/>
      <c r="D369" s="136"/>
      <c r="E369" s="137"/>
      <c r="F369" s="136"/>
      <c r="G369" s="136"/>
      <c r="H369" s="138"/>
    </row>
    <row r="370" spans="2:8" x14ac:dyDescent="0.2">
      <c r="B370" s="137"/>
      <c r="C370" s="136"/>
      <c r="D370" s="136"/>
      <c r="E370" s="137"/>
      <c r="F370" s="136"/>
      <c r="G370" s="136"/>
      <c r="H370" s="138"/>
    </row>
    <row r="371" spans="2:8" x14ac:dyDescent="0.2">
      <c r="B371" s="137"/>
      <c r="C371" s="136"/>
      <c r="D371" s="136"/>
      <c r="E371" s="137"/>
      <c r="F371" s="136"/>
      <c r="G371" s="136"/>
      <c r="H371" s="138"/>
    </row>
    <row r="372" spans="2:8" x14ac:dyDescent="0.2">
      <c r="B372" s="137"/>
      <c r="C372" s="136"/>
      <c r="D372" s="136"/>
      <c r="E372" s="137"/>
      <c r="F372" s="136"/>
      <c r="G372" s="136"/>
      <c r="H372" s="138"/>
    </row>
    <row r="373" spans="2:8" x14ac:dyDescent="0.2">
      <c r="B373" s="137"/>
      <c r="C373" s="136"/>
      <c r="D373" s="136"/>
      <c r="E373" s="137"/>
      <c r="F373" s="136"/>
      <c r="G373" s="136"/>
      <c r="H373" s="138"/>
    </row>
    <row r="374" spans="2:8" x14ac:dyDescent="0.2">
      <c r="B374" s="137"/>
      <c r="C374" s="136"/>
      <c r="D374" s="136"/>
      <c r="E374" s="137"/>
      <c r="F374" s="136"/>
      <c r="G374" s="136"/>
      <c r="H374" s="138"/>
    </row>
    <row r="375" spans="2:8" x14ac:dyDescent="0.2">
      <c r="B375" s="137"/>
      <c r="C375" s="136"/>
      <c r="D375" s="136"/>
      <c r="E375" s="137"/>
      <c r="F375" s="136"/>
      <c r="G375" s="136"/>
      <c r="H375" s="138"/>
    </row>
    <row r="376" spans="2:8" x14ac:dyDescent="0.2">
      <c r="B376" s="137"/>
      <c r="C376" s="136"/>
      <c r="D376" s="136"/>
      <c r="E376" s="137"/>
      <c r="F376" s="136"/>
      <c r="G376" s="136"/>
      <c r="H376" s="138"/>
    </row>
    <row r="377" spans="2:8" x14ac:dyDescent="0.2">
      <c r="B377" s="137"/>
      <c r="C377" s="136"/>
      <c r="D377" s="136"/>
      <c r="E377" s="137"/>
      <c r="F377" s="136"/>
      <c r="G377" s="136"/>
      <c r="H377" s="138"/>
    </row>
    <row r="378" spans="2:8" x14ac:dyDescent="0.2">
      <c r="B378" s="137"/>
      <c r="C378" s="136"/>
      <c r="D378" s="136"/>
      <c r="E378" s="137"/>
      <c r="F378" s="136"/>
      <c r="G378" s="136"/>
      <c r="H378" s="138"/>
    </row>
    <row r="379" spans="2:8" x14ac:dyDescent="0.2">
      <c r="B379" s="137"/>
      <c r="C379" s="136"/>
      <c r="D379" s="136"/>
      <c r="E379" s="137"/>
      <c r="F379" s="136"/>
      <c r="G379" s="136"/>
      <c r="H379" s="138"/>
    </row>
    <row r="380" spans="2:8" x14ac:dyDescent="0.2">
      <c r="B380" s="137"/>
      <c r="C380" s="136"/>
      <c r="D380" s="136"/>
      <c r="E380" s="137"/>
      <c r="F380" s="136"/>
      <c r="G380" s="136"/>
      <c r="H380" s="138"/>
    </row>
    <row r="381" spans="2:8" x14ac:dyDescent="0.2">
      <c r="B381" s="137"/>
      <c r="C381" s="136"/>
      <c r="D381" s="136"/>
      <c r="E381" s="137"/>
      <c r="F381" s="136"/>
      <c r="G381" s="136"/>
      <c r="H381" s="138"/>
    </row>
    <row r="382" spans="2:8" x14ac:dyDescent="0.2">
      <c r="B382" s="137"/>
      <c r="C382" s="136"/>
      <c r="D382" s="136"/>
      <c r="E382" s="137"/>
      <c r="F382" s="136"/>
      <c r="G382" s="136"/>
      <c r="H382" s="138"/>
    </row>
    <row r="383" spans="2:8" x14ac:dyDescent="0.2">
      <c r="B383" s="137"/>
      <c r="C383" s="136"/>
      <c r="D383" s="136"/>
      <c r="E383" s="137"/>
      <c r="F383" s="136"/>
      <c r="G383" s="136"/>
      <c r="H383" s="138"/>
    </row>
    <row r="384" spans="2:8" x14ac:dyDescent="0.2">
      <c r="B384" s="137"/>
      <c r="C384" s="136"/>
      <c r="D384" s="136"/>
      <c r="E384" s="137"/>
      <c r="F384" s="136"/>
      <c r="G384" s="136"/>
      <c r="H384" s="138"/>
    </row>
    <row r="385" spans="2:8" x14ac:dyDescent="0.2">
      <c r="B385" s="137"/>
      <c r="C385" s="136"/>
      <c r="D385" s="136"/>
      <c r="E385" s="137"/>
      <c r="F385" s="136"/>
      <c r="G385" s="136"/>
      <c r="H385" s="138"/>
    </row>
    <row r="386" spans="2:8" x14ac:dyDescent="0.2">
      <c r="B386" s="137"/>
      <c r="C386" s="136"/>
      <c r="D386" s="136"/>
      <c r="E386" s="137"/>
      <c r="F386" s="136"/>
      <c r="G386" s="136"/>
      <c r="H386" s="138"/>
    </row>
    <row r="387" spans="2:8" x14ac:dyDescent="0.2">
      <c r="B387" s="137"/>
      <c r="C387" s="136"/>
      <c r="D387" s="136"/>
      <c r="E387" s="137"/>
      <c r="F387" s="136"/>
      <c r="G387" s="136"/>
      <c r="H387" s="138"/>
    </row>
    <row r="388" spans="2:8" x14ac:dyDescent="0.2">
      <c r="B388" s="137"/>
      <c r="C388" s="136"/>
      <c r="D388" s="136"/>
      <c r="E388" s="137"/>
      <c r="F388" s="136"/>
      <c r="G388" s="136"/>
      <c r="H388" s="138"/>
    </row>
    <row r="389" spans="2:8" x14ac:dyDescent="0.2">
      <c r="B389" s="137"/>
      <c r="C389" s="136"/>
      <c r="D389" s="136"/>
      <c r="E389" s="137"/>
      <c r="F389" s="136"/>
      <c r="G389" s="136"/>
      <c r="H389" s="138"/>
    </row>
    <row r="390" spans="2:8" x14ac:dyDescent="0.2">
      <c r="B390" s="137"/>
      <c r="C390" s="136"/>
      <c r="D390" s="136"/>
      <c r="E390" s="137"/>
      <c r="F390" s="136"/>
      <c r="G390" s="136"/>
      <c r="H390" s="138"/>
    </row>
    <row r="391" spans="2:8" x14ac:dyDescent="0.2">
      <c r="B391" s="137"/>
      <c r="C391" s="136"/>
      <c r="D391" s="136"/>
      <c r="E391" s="137"/>
      <c r="F391" s="136"/>
      <c r="G391" s="136"/>
      <c r="H391" s="138"/>
    </row>
    <row r="392" spans="2:8" x14ac:dyDescent="0.2">
      <c r="B392" s="137"/>
      <c r="C392" s="136"/>
      <c r="D392" s="136"/>
      <c r="E392" s="137"/>
      <c r="F392" s="136"/>
      <c r="G392" s="136"/>
      <c r="H392" s="138"/>
    </row>
    <row r="393" spans="2:8" x14ac:dyDescent="0.2">
      <c r="B393" s="137"/>
      <c r="C393" s="136"/>
      <c r="D393" s="136"/>
      <c r="E393" s="137"/>
      <c r="F393" s="136"/>
      <c r="G393" s="136"/>
      <c r="H393" s="138"/>
    </row>
    <row r="394" spans="2:8" x14ac:dyDescent="0.2">
      <c r="B394" s="137"/>
      <c r="C394" s="136"/>
      <c r="D394" s="136"/>
      <c r="E394" s="137"/>
      <c r="F394" s="136"/>
      <c r="G394" s="136"/>
      <c r="H394" s="138"/>
    </row>
    <row r="395" spans="2:8" x14ac:dyDescent="0.2">
      <c r="B395" s="137"/>
      <c r="C395" s="136"/>
      <c r="D395" s="136"/>
      <c r="E395" s="137"/>
      <c r="F395" s="136"/>
      <c r="G395" s="136"/>
      <c r="H395" s="138"/>
    </row>
    <row r="396" spans="2:8" x14ac:dyDescent="0.2">
      <c r="B396" s="137"/>
      <c r="C396" s="136"/>
      <c r="D396" s="136"/>
      <c r="E396" s="137"/>
      <c r="F396" s="136"/>
      <c r="G396" s="136"/>
      <c r="H396" s="138"/>
    </row>
    <row r="397" spans="2:8" x14ac:dyDescent="0.2">
      <c r="B397" s="137"/>
      <c r="C397" s="136"/>
      <c r="D397" s="136"/>
      <c r="E397" s="137"/>
      <c r="F397" s="136"/>
      <c r="G397" s="136"/>
      <c r="H397" s="138"/>
    </row>
    <row r="398" spans="2:8" x14ac:dyDescent="0.2">
      <c r="B398" s="137"/>
      <c r="C398" s="136"/>
      <c r="D398" s="136"/>
      <c r="E398" s="137"/>
      <c r="F398" s="136"/>
      <c r="G398" s="136"/>
      <c r="H398" s="138"/>
    </row>
    <row r="399" spans="2:8" x14ac:dyDescent="0.2">
      <c r="B399" s="137"/>
      <c r="C399" s="136"/>
      <c r="D399" s="136"/>
      <c r="E399" s="137"/>
      <c r="F399" s="136"/>
      <c r="G399" s="136"/>
      <c r="H399" s="138"/>
    </row>
    <row r="400" spans="2:8" x14ac:dyDescent="0.2">
      <c r="B400" s="137"/>
      <c r="C400" s="136"/>
      <c r="D400" s="136"/>
      <c r="E400" s="137"/>
      <c r="F400" s="136"/>
      <c r="G400" s="136"/>
      <c r="H400" s="138"/>
    </row>
    <row r="401" spans="2:8" x14ac:dyDescent="0.2">
      <c r="B401" s="137"/>
      <c r="C401" s="136"/>
      <c r="D401" s="136"/>
      <c r="E401" s="137"/>
      <c r="F401" s="136"/>
      <c r="G401" s="136"/>
      <c r="H401" s="138"/>
    </row>
    <row r="402" spans="2:8" x14ac:dyDescent="0.2">
      <c r="B402" s="137"/>
      <c r="C402" s="136"/>
      <c r="D402" s="136"/>
      <c r="E402" s="137"/>
      <c r="F402" s="136"/>
      <c r="G402" s="136"/>
      <c r="H402" s="138"/>
    </row>
    <row r="403" spans="2:8" x14ac:dyDescent="0.2">
      <c r="B403" s="137"/>
      <c r="C403" s="136"/>
      <c r="D403" s="136"/>
      <c r="E403" s="137"/>
      <c r="F403" s="136"/>
      <c r="G403" s="136"/>
      <c r="H403" s="138"/>
    </row>
    <row r="404" spans="2:8" x14ac:dyDescent="0.2">
      <c r="B404" s="137"/>
      <c r="C404" s="136"/>
      <c r="D404" s="136"/>
      <c r="E404" s="137"/>
      <c r="F404" s="136"/>
      <c r="G404" s="136"/>
      <c r="H404" s="138"/>
    </row>
    <row r="405" spans="2:8" x14ac:dyDescent="0.2">
      <c r="B405" s="137"/>
      <c r="C405" s="136"/>
      <c r="D405" s="136"/>
      <c r="E405" s="137"/>
      <c r="F405" s="136"/>
      <c r="G405" s="136"/>
      <c r="H405" s="138"/>
    </row>
    <row r="406" spans="2:8" x14ac:dyDescent="0.2">
      <c r="B406" s="137"/>
      <c r="C406" s="136"/>
      <c r="D406" s="136"/>
      <c r="E406" s="137"/>
      <c r="F406" s="136"/>
      <c r="G406" s="136"/>
      <c r="H406" s="138"/>
    </row>
    <row r="407" spans="2:8" x14ac:dyDescent="0.2">
      <c r="B407" s="137"/>
      <c r="C407" s="136"/>
      <c r="D407" s="136"/>
      <c r="E407" s="137"/>
      <c r="F407" s="136"/>
      <c r="G407" s="136"/>
      <c r="H407" s="138"/>
    </row>
    <row r="408" spans="2:8" x14ac:dyDescent="0.2">
      <c r="B408" s="137"/>
      <c r="C408" s="136"/>
      <c r="D408" s="136"/>
      <c r="E408" s="137"/>
      <c r="F408" s="136"/>
      <c r="G408" s="136"/>
      <c r="H408" s="138"/>
    </row>
    <row r="409" spans="2:8" x14ac:dyDescent="0.2">
      <c r="B409" s="137"/>
      <c r="C409" s="136"/>
      <c r="D409" s="136"/>
      <c r="E409" s="137"/>
      <c r="F409" s="136"/>
      <c r="G409" s="136"/>
      <c r="H409" s="138"/>
    </row>
    <row r="410" spans="2:8" x14ac:dyDescent="0.2">
      <c r="B410" s="137"/>
      <c r="C410" s="136"/>
      <c r="D410" s="136"/>
      <c r="E410" s="137"/>
      <c r="F410" s="136"/>
      <c r="G410" s="136"/>
      <c r="H410" s="138"/>
    </row>
    <row r="411" spans="2:8" x14ac:dyDescent="0.2">
      <c r="B411" s="137"/>
      <c r="C411" s="136"/>
      <c r="D411" s="136"/>
      <c r="E411" s="137"/>
      <c r="F411" s="136"/>
      <c r="G411" s="136"/>
      <c r="H411" s="138"/>
    </row>
    <row r="412" spans="2:8" x14ac:dyDescent="0.2">
      <c r="B412" s="137"/>
      <c r="C412" s="136"/>
      <c r="D412" s="136"/>
      <c r="E412" s="137"/>
      <c r="F412" s="136"/>
      <c r="G412" s="136"/>
      <c r="H412" s="138"/>
    </row>
    <row r="413" spans="2:8" x14ac:dyDescent="0.2">
      <c r="B413" s="137"/>
      <c r="C413" s="136"/>
      <c r="D413" s="136"/>
      <c r="E413" s="137"/>
      <c r="F413" s="136"/>
      <c r="G413" s="136"/>
      <c r="H413" s="138"/>
    </row>
    <row r="414" spans="2:8" x14ac:dyDescent="0.2">
      <c r="B414" s="137"/>
      <c r="C414" s="136"/>
      <c r="D414" s="136"/>
      <c r="E414" s="137"/>
      <c r="F414" s="136"/>
      <c r="G414" s="136"/>
      <c r="H414" s="138"/>
    </row>
    <row r="415" spans="2:8" x14ac:dyDescent="0.2">
      <c r="B415" s="137"/>
      <c r="C415" s="136"/>
      <c r="D415" s="136"/>
      <c r="E415" s="137"/>
      <c r="F415" s="136"/>
      <c r="G415" s="136"/>
      <c r="H415" s="138"/>
    </row>
    <row r="416" spans="2:8" x14ac:dyDescent="0.2">
      <c r="B416" s="137"/>
      <c r="C416" s="136"/>
      <c r="D416" s="136"/>
      <c r="E416" s="137"/>
      <c r="F416" s="136"/>
      <c r="G416" s="136"/>
      <c r="H416" s="138"/>
    </row>
    <row r="417" spans="2:8" x14ac:dyDescent="0.2">
      <c r="B417" s="137"/>
      <c r="C417" s="136"/>
      <c r="D417" s="136"/>
      <c r="E417" s="137"/>
      <c r="F417" s="136"/>
      <c r="G417" s="136"/>
      <c r="H417" s="138"/>
    </row>
    <row r="418" spans="2:8" x14ac:dyDescent="0.2">
      <c r="B418" s="137"/>
      <c r="C418" s="136"/>
      <c r="D418" s="136"/>
      <c r="E418" s="137"/>
      <c r="F418" s="136"/>
      <c r="G418" s="136"/>
      <c r="H418" s="138"/>
    </row>
    <row r="419" spans="2:8" x14ac:dyDescent="0.2">
      <c r="B419" s="137"/>
      <c r="C419" s="136"/>
      <c r="D419" s="136"/>
      <c r="E419" s="137"/>
      <c r="F419" s="136"/>
      <c r="G419" s="136"/>
      <c r="H419" s="138"/>
    </row>
    <row r="420" spans="2:8" x14ac:dyDescent="0.2">
      <c r="B420" s="137"/>
      <c r="C420" s="136"/>
      <c r="D420" s="136"/>
      <c r="E420" s="137"/>
      <c r="F420" s="136"/>
      <c r="G420" s="136"/>
      <c r="H420" s="138"/>
    </row>
    <row r="421" spans="2:8" x14ac:dyDescent="0.2">
      <c r="B421" s="137"/>
      <c r="C421" s="136"/>
      <c r="D421" s="136"/>
      <c r="E421" s="137"/>
      <c r="F421" s="136"/>
      <c r="G421" s="136"/>
      <c r="H421" s="138"/>
    </row>
    <row r="422" spans="2:8" x14ac:dyDescent="0.2">
      <c r="B422" s="137"/>
      <c r="C422" s="136"/>
      <c r="D422" s="136"/>
      <c r="E422" s="137"/>
      <c r="F422" s="136"/>
      <c r="G422" s="136"/>
      <c r="H422" s="138"/>
    </row>
    <row r="423" spans="2:8" x14ac:dyDescent="0.2">
      <c r="B423" s="137"/>
      <c r="C423" s="136"/>
      <c r="D423" s="136"/>
      <c r="E423" s="137"/>
      <c r="F423" s="136"/>
      <c r="G423" s="136"/>
      <c r="H423" s="138"/>
    </row>
    <row r="424" spans="2:8" x14ac:dyDescent="0.2">
      <c r="B424" s="137"/>
      <c r="C424" s="136"/>
      <c r="D424" s="136"/>
      <c r="E424" s="137"/>
      <c r="F424" s="136"/>
      <c r="G424" s="136"/>
      <c r="H424" s="138"/>
    </row>
    <row r="425" spans="2:8" x14ac:dyDescent="0.2">
      <c r="B425" s="137"/>
      <c r="C425" s="136"/>
      <c r="D425" s="136"/>
      <c r="E425" s="137"/>
      <c r="F425" s="136"/>
      <c r="G425" s="136"/>
      <c r="H425" s="138"/>
    </row>
    <row r="426" spans="2:8" x14ac:dyDescent="0.2">
      <c r="B426" s="137"/>
      <c r="C426" s="136"/>
      <c r="D426" s="136"/>
      <c r="E426" s="137"/>
      <c r="F426" s="136"/>
      <c r="G426" s="136"/>
      <c r="H426" s="138"/>
    </row>
    <row r="427" spans="2:8" x14ac:dyDescent="0.2">
      <c r="B427" s="137"/>
      <c r="C427" s="136"/>
      <c r="D427" s="136"/>
      <c r="E427" s="137"/>
      <c r="F427" s="136"/>
      <c r="G427" s="136"/>
      <c r="H427" s="138"/>
    </row>
    <row r="428" spans="2:8" x14ac:dyDescent="0.2">
      <c r="B428" s="137"/>
      <c r="C428" s="136"/>
      <c r="D428" s="136"/>
      <c r="E428" s="137"/>
      <c r="F428" s="136"/>
      <c r="G428" s="136"/>
      <c r="H428" s="138"/>
    </row>
    <row r="429" spans="2:8" x14ac:dyDescent="0.2">
      <c r="B429" s="137"/>
      <c r="C429" s="136"/>
      <c r="D429" s="136"/>
      <c r="E429" s="137"/>
      <c r="F429" s="136"/>
      <c r="G429" s="136"/>
      <c r="H429" s="138"/>
    </row>
    <row r="430" spans="2:8" x14ac:dyDescent="0.2">
      <c r="B430" s="137"/>
      <c r="C430" s="136"/>
      <c r="D430" s="136"/>
      <c r="E430" s="137"/>
      <c r="F430" s="136"/>
      <c r="G430" s="136"/>
      <c r="H430" s="138"/>
    </row>
    <row r="431" spans="2:8" x14ac:dyDescent="0.2">
      <c r="B431" s="137"/>
      <c r="C431" s="136"/>
      <c r="D431" s="136"/>
      <c r="E431" s="137"/>
      <c r="F431" s="136"/>
      <c r="G431" s="136"/>
      <c r="H431" s="138"/>
    </row>
    <row r="432" spans="2:8" x14ac:dyDescent="0.2">
      <c r="B432" s="137"/>
      <c r="C432" s="136"/>
      <c r="D432" s="136"/>
      <c r="E432" s="137"/>
      <c r="F432" s="136"/>
      <c r="G432" s="136"/>
      <c r="H432" s="138"/>
    </row>
    <row r="433" spans="2:8" x14ac:dyDescent="0.2">
      <c r="B433" s="137"/>
      <c r="C433" s="136"/>
      <c r="D433" s="136"/>
      <c r="E433" s="137"/>
      <c r="F433" s="136"/>
      <c r="G433" s="136"/>
      <c r="H433" s="138"/>
    </row>
    <row r="434" spans="2:8" x14ac:dyDescent="0.2">
      <c r="B434" s="137"/>
      <c r="C434" s="136"/>
      <c r="D434" s="136"/>
      <c r="E434" s="137"/>
      <c r="F434" s="136"/>
      <c r="G434" s="136"/>
      <c r="H434" s="138"/>
    </row>
    <row r="435" spans="2:8" x14ac:dyDescent="0.2">
      <c r="B435" s="137"/>
      <c r="C435" s="136"/>
      <c r="D435" s="136"/>
      <c r="E435" s="137"/>
      <c r="F435" s="136"/>
      <c r="G435" s="136"/>
      <c r="H435" s="138"/>
    </row>
    <row r="436" spans="2:8" x14ac:dyDescent="0.2">
      <c r="B436" s="137"/>
      <c r="C436" s="136"/>
      <c r="D436" s="136"/>
      <c r="E436" s="137"/>
      <c r="F436" s="136"/>
      <c r="G436" s="136"/>
      <c r="H436" s="138"/>
    </row>
    <row r="437" spans="2:8" x14ac:dyDescent="0.2">
      <c r="B437" s="137"/>
      <c r="C437" s="136"/>
      <c r="D437" s="136"/>
      <c r="E437" s="137"/>
      <c r="F437" s="136"/>
      <c r="G437" s="136"/>
      <c r="H437" s="138"/>
    </row>
    <row r="438" spans="2:8" x14ac:dyDescent="0.2">
      <c r="B438" s="137"/>
      <c r="C438" s="136"/>
      <c r="D438" s="136"/>
      <c r="E438" s="137"/>
      <c r="F438" s="136"/>
      <c r="G438" s="136"/>
      <c r="H438" s="138"/>
    </row>
    <row r="439" spans="2:8" x14ac:dyDescent="0.2">
      <c r="B439" s="137"/>
      <c r="C439" s="136"/>
      <c r="D439" s="136"/>
      <c r="E439" s="137"/>
      <c r="F439" s="136"/>
      <c r="G439" s="136"/>
      <c r="H439" s="138"/>
    </row>
    <row r="440" spans="2:8" x14ac:dyDescent="0.2">
      <c r="B440" s="137"/>
      <c r="C440" s="136"/>
      <c r="D440" s="136"/>
      <c r="E440" s="137"/>
      <c r="F440" s="136"/>
      <c r="G440" s="136"/>
      <c r="H440" s="138"/>
    </row>
    <row r="441" spans="2:8" x14ac:dyDescent="0.2">
      <c r="B441" s="137"/>
      <c r="C441" s="136"/>
      <c r="D441" s="136"/>
      <c r="E441" s="137"/>
      <c r="F441" s="136"/>
      <c r="G441" s="136"/>
      <c r="H441" s="138"/>
    </row>
    <row r="442" spans="2:8" x14ac:dyDescent="0.2">
      <c r="B442" s="137"/>
      <c r="C442" s="136"/>
      <c r="D442" s="136"/>
      <c r="E442" s="137"/>
      <c r="F442" s="136"/>
      <c r="G442" s="136"/>
      <c r="H442" s="138"/>
    </row>
    <row r="443" spans="2:8" x14ac:dyDescent="0.2">
      <c r="B443" s="137"/>
      <c r="C443" s="136"/>
      <c r="D443" s="136"/>
      <c r="E443" s="137"/>
      <c r="F443" s="136"/>
      <c r="G443" s="136"/>
      <c r="H443" s="138"/>
    </row>
    <row r="444" spans="2:8" x14ac:dyDescent="0.2">
      <c r="B444" s="137"/>
      <c r="C444" s="136"/>
      <c r="D444" s="136"/>
      <c r="E444" s="137"/>
      <c r="F444" s="136"/>
      <c r="G444" s="136"/>
      <c r="H444" s="138"/>
    </row>
    <row r="445" spans="2:8" x14ac:dyDescent="0.2">
      <c r="B445" s="137"/>
      <c r="C445" s="136"/>
      <c r="D445" s="136"/>
      <c r="E445" s="137"/>
      <c r="F445" s="136"/>
      <c r="G445" s="136"/>
      <c r="H445" s="138"/>
    </row>
    <row r="446" spans="2:8" x14ac:dyDescent="0.2">
      <c r="B446" s="137"/>
      <c r="C446" s="136"/>
      <c r="D446" s="136"/>
      <c r="E446" s="137"/>
      <c r="F446" s="136"/>
      <c r="G446" s="136"/>
      <c r="H446" s="138"/>
    </row>
    <row r="447" spans="2:8" x14ac:dyDescent="0.2">
      <c r="B447" s="137"/>
      <c r="C447" s="136"/>
      <c r="D447" s="136"/>
      <c r="E447" s="137"/>
      <c r="F447" s="136"/>
      <c r="G447" s="136"/>
      <c r="H447" s="138"/>
    </row>
    <row r="448" spans="2:8" x14ac:dyDescent="0.2">
      <c r="B448" s="137"/>
      <c r="C448" s="136"/>
      <c r="D448" s="136"/>
      <c r="E448" s="137"/>
      <c r="F448" s="136"/>
      <c r="G448" s="136"/>
      <c r="H448" s="138"/>
    </row>
    <row r="449" spans="2:8" x14ac:dyDescent="0.2">
      <c r="B449" s="137"/>
      <c r="C449" s="136"/>
      <c r="D449" s="136"/>
      <c r="E449" s="137"/>
      <c r="F449" s="136"/>
      <c r="G449" s="136"/>
      <c r="H449" s="138"/>
    </row>
    <row r="450" spans="2:8" x14ac:dyDescent="0.2">
      <c r="B450" s="137"/>
      <c r="C450" s="136"/>
      <c r="D450" s="136"/>
      <c r="E450" s="137"/>
      <c r="F450" s="136"/>
      <c r="G450" s="136"/>
      <c r="H450" s="138"/>
    </row>
    <row r="451" spans="2:8" x14ac:dyDescent="0.2">
      <c r="B451" s="137"/>
      <c r="C451" s="136"/>
      <c r="D451" s="136"/>
      <c r="E451" s="137"/>
      <c r="F451" s="136"/>
      <c r="G451" s="136"/>
      <c r="H451" s="138"/>
    </row>
    <row r="452" spans="2:8" x14ac:dyDescent="0.2">
      <c r="B452" s="137"/>
      <c r="C452" s="136"/>
      <c r="D452" s="136"/>
      <c r="E452" s="137"/>
      <c r="F452" s="136"/>
      <c r="G452" s="136"/>
      <c r="H452" s="138"/>
    </row>
    <row r="453" spans="2:8" x14ac:dyDescent="0.2">
      <c r="B453" s="137"/>
      <c r="C453" s="136"/>
      <c r="D453" s="136"/>
      <c r="E453" s="137"/>
      <c r="F453" s="136"/>
      <c r="G453" s="136"/>
      <c r="H453" s="138"/>
    </row>
    <row r="454" spans="2:8" x14ac:dyDescent="0.2">
      <c r="B454" s="137"/>
      <c r="C454" s="136"/>
      <c r="D454" s="136"/>
      <c r="E454" s="137"/>
      <c r="F454" s="136"/>
      <c r="G454" s="136"/>
      <c r="H454" s="138"/>
    </row>
    <row r="455" spans="2:8" x14ac:dyDescent="0.2">
      <c r="B455" s="137"/>
      <c r="C455" s="136"/>
      <c r="D455" s="136"/>
      <c r="E455" s="137"/>
      <c r="F455" s="136"/>
      <c r="G455" s="136"/>
      <c r="H455" s="138"/>
    </row>
    <row r="456" spans="2:8" x14ac:dyDescent="0.2">
      <c r="B456" s="137"/>
      <c r="C456" s="136"/>
      <c r="D456" s="136"/>
      <c r="E456" s="137"/>
      <c r="F456" s="136"/>
      <c r="G456" s="136"/>
      <c r="H456" s="138"/>
    </row>
    <row r="457" spans="2:8" x14ac:dyDescent="0.2">
      <c r="B457" s="137"/>
      <c r="C457" s="136"/>
      <c r="D457" s="136"/>
      <c r="E457" s="137"/>
      <c r="F457" s="136"/>
      <c r="G457" s="136"/>
      <c r="H457" s="138"/>
    </row>
    <row r="458" spans="2:8" x14ac:dyDescent="0.2">
      <c r="B458" s="137"/>
      <c r="C458" s="136"/>
      <c r="D458" s="136"/>
      <c r="E458" s="137"/>
      <c r="F458" s="136"/>
      <c r="G458" s="136"/>
      <c r="H458" s="138"/>
    </row>
    <row r="459" spans="2:8" x14ac:dyDescent="0.2">
      <c r="B459" s="137"/>
      <c r="C459" s="136"/>
      <c r="D459" s="136"/>
      <c r="E459" s="137"/>
      <c r="F459" s="136"/>
      <c r="G459" s="136"/>
      <c r="H459" s="138"/>
    </row>
    <row r="460" spans="2:8" x14ac:dyDescent="0.2">
      <c r="B460" s="137"/>
      <c r="C460" s="136"/>
      <c r="D460" s="136"/>
      <c r="E460" s="137"/>
      <c r="F460" s="136"/>
      <c r="G460" s="136"/>
      <c r="H460" s="138"/>
    </row>
    <row r="461" spans="2:8" x14ac:dyDescent="0.2">
      <c r="B461" s="137"/>
      <c r="C461" s="136"/>
      <c r="D461" s="136"/>
      <c r="E461" s="137"/>
      <c r="F461" s="136"/>
      <c r="G461" s="136"/>
      <c r="H461" s="138"/>
    </row>
    <row r="462" spans="2:8" x14ac:dyDescent="0.2">
      <c r="B462" s="137"/>
      <c r="C462" s="136"/>
      <c r="D462" s="136"/>
      <c r="E462" s="137"/>
      <c r="F462" s="136"/>
      <c r="G462" s="136"/>
      <c r="H462" s="138"/>
    </row>
    <row r="463" spans="2:8" x14ac:dyDescent="0.2">
      <c r="B463" s="137"/>
      <c r="C463" s="136"/>
      <c r="D463" s="136"/>
      <c r="E463" s="137"/>
      <c r="F463" s="136"/>
      <c r="G463" s="136"/>
      <c r="H463" s="138"/>
    </row>
    <row r="464" spans="2:8" x14ac:dyDescent="0.2">
      <c r="B464" s="137"/>
      <c r="C464" s="136"/>
      <c r="D464" s="136"/>
      <c r="E464" s="137"/>
      <c r="F464" s="136"/>
      <c r="G464" s="136"/>
      <c r="H464" s="138"/>
    </row>
    <row r="465" spans="2:8" x14ac:dyDescent="0.2">
      <c r="B465" s="137"/>
      <c r="C465" s="136"/>
      <c r="D465" s="136"/>
      <c r="E465" s="137"/>
      <c r="F465" s="136"/>
      <c r="G465" s="136"/>
      <c r="H465" s="138"/>
    </row>
    <row r="466" spans="2:8" x14ac:dyDescent="0.2">
      <c r="B466" s="137"/>
      <c r="C466" s="136"/>
      <c r="D466" s="136"/>
      <c r="E466" s="137"/>
      <c r="F466" s="136"/>
      <c r="G466" s="136"/>
      <c r="H466" s="138"/>
    </row>
    <row r="467" spans="2:8" x14ac:dyDescent="0.2">
      <c r="B467" s="137"/>
      <c r="C467" s="136"/>
      <c r="D467" s="136"/>
      <c r="E467" s="137"/>
      <c r="F467" s="136"/>
      <c r="G467" s="136"/>
      <c r="H467" s="138"/>
    </row>
    <row r="468" spans="2:8" x14ac:dyDescent="0.2">
      <c r="B468" s="137"/>
      <c r="C468" s="136"/>
      <c r="D468" s="136"/>
      <c r="E468" s="137"/>
      <c r="F468" s="136"/>
      <c r="G468" s="136"/>
      <c r="H468" s="138"/>
    </row>
    <row r="469" spans="2:8" x14ac:dyDescent="0.2">
      <c r="B469" s="137"/>
      <c r="C469" s="136"/>
      <c r="D469" s="136"/>
      <c r="E469" s="137"/>
      <c r="F469" s="136"/>
      <c r="G469" s="136"/>
      <c r="H469" s="138"/>
    </row>
    <row r="470" spans="2:8" x14ac:dyDescent="0.2">
      <c r="B470" s="137"/>
      <c r="C470" s="136"/>
      <c r="D470" s="136"/>
      <c r="E470" s="137"/>
      <c r="F470" s="136"/>
      <c r="G470" s="136"/>
      <c r="H470" s="138"/>
    </row>
    <row r="471" spans="2:8" x14ac:dyDescent="0.2">
      <c r="B471" s="137"/>
      <c r="C471" s="136"/>
      <c r="D471" s="136"/>
      <c r="E471" s="137"/>
      <c r="F471" s="136"/>
      <c r="G471" s="136"/>
      <c r="H471" s="138"/>
    </row>
    <row r="472" spans="2:8" x14ac:dyDescent="0.2">
      <c r="B472" s="137"/>
      <c r="C472" s="136"/>
      <c r="D472" s="136"/>
      <c r="E472" s="137"/>
      <c r="F472" s="136"/>
      <c r="G472" s="136"/>
      <c r="H472" s="138"/>
    </row>
    <row r="473" spans="2:8" x14ac:dyDescent="0.2">
      <c r="B473" s="137"/>
      <c r="C473" s="136"/>
      <c r="D473" s="136"/>
      <c r="E473" s="137"/>
      <c r="F473" s="136"/>
      <c r="G473" s="136"/>
      <c r="H473" s="138"/>
    </row>
    <row r="474" spans="2:8" x14ac:dyDescent="0.2">
      <c r="B474" s="137"/>
      <c r="C474" s="136"/>
      <c r="D474" s="136"/>
      <c r="E474" s="137"/>
      <c r="F474" s="136"/>
      <c r="G474" s="136"/>
      <c r="H474" s="138"/>
    </row>
  </sheetData>
  <mergeCells count="4">
    <mergeCell ref="A4:A5"/>
    <mergeCell ref="B4:B5"/>
    <mergeCell ref="A40:B40"/>
    <mergeCell ref="C4:AC4"/>
  </mergeCells>
  <printOptions horizontalCentered="1"/>
  <pageMargins left="0.98425196850393704" right="0.98425196850393704" top="0.78740157480314965" bottom="0.78740157480314965" header="0.51181102362204722" footer="0.51181102362204722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50"/>
  <sheetViews>
    <sheetView showGridLines="0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9" width="5" style="1" hidden="1" customWidth="1"/>
    <col min="10" max="10" width="5.42578125" style="1" hidden="1" customWidth="1"/>
    <col min="11" max="11" width="5" style="1" hidden="1" customWidth="1"/>
    <col min="12" max="15" width="5.42578125" style="1" hidden="1" customWidth="1"/>
    <col min="16" max="16" width="5" style="1" hidden="1" customWidth="1"/>
    <col min="17" max="21" width="15.7109375" style="1" hidden="1" customWidth="1"/>
    <col min="22" max="22" width="16.5703125" style="81" hidden="1" customWidth="1"/>
    <col min="23" max="23" width="16.7109375" style="1" hidden="1" customWidth="1"/>
    <col min="24" max="24" width="16.7109375" style="6" hidden="1" customWidth="1"/>
    <col min="25" max="29" width="16.7109375" style="6" customWidth="1"/>
    <col min="30" max="16384" width="9.140625" style="1"/>
  </cols>
  <sheetData>
    <row r="1" spans="1:29" s="12" customFormat="1" ht="20.100000000000001" customHeight="1" x14ac:dyDescent="0.25">
      <c r="A1" s="27" t="s">
        <v>583</v>
      </c>
      <c r="B1" s="28"/>
      <c r="C1" s="28"/>
      <c r="D1" s="28"/>
      <c r="E1" s="29"/>
      <c r="F1" s="28"/>
      <c r="G1" s="28"/>
      <c r="H1" s="3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584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26">
        <v>1</v>
      </c>
      <c r="B6" s="183" t="s">
        <v>195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2220</v>
      </c>
      <c r="K6" s="35">
        <v>875</v>
      </c>
      <c r="L6" s="35">
        <v>1629</v>
      </c>
      <c r="M6" s="35">
        <v>1658</v>
      </c>
      <c r="N6" s="35">
        <v>2019</v>
      </c>
      <c r="O6" s="35">
        <v>2973</v>
      </c>
      <c r="P6" s="35">
        <v>0</v>
      </c>
      <c r="Q6" s="7">
        <v>113</v>
      </c>
      <c r="R6" s="86">
        <v>179</v>
      </c>
      <c r="S6" s="86">
        <v>368</v>
      </c>
      <c r="T6" s="86">
        <v>200</v>
      </c>
      <c r="U6" s="86">
        <v>347</v>
      </c>
      <c r="V6" s="89">
        <v>752.67</v>
      </c>
      <c r="W6" s="86">
        <v>168</v>
      </c>
      <c r="X6" s="25">
        <v>190</v>
      </c>
      <c r="Y6" s="25">
        <v>656</v>
      </c>
      <c r="Z6" s="25">
        <v>1429</v>
      </c>
      <c r="AA6" s="25">
        <v>477</v>
      </c>
      <c r="AB6" s="25">
        <v>0</v>
      </c>
      <c r="AC6" s="25">
        <f>'[1]Kep.Babel '!AC6-'[2]Kep.Babel '!AC6</f>
        <v>1005.4931375640008</v>
      </c>
    </row>
    <row r="7" spans="1:29" s="17" customFormat="1" ht="20.100000000000001" customHeight="1" x14ac:dyDescent="0.25">
      <c r="A7" s="26">
        <v>2</v>
      </c>
      <c r="B7" s="183" t="s">
        <v>196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67</v>
      </c>
      <c r="K7" s="35">
        <v>76</v>
      </c>
      <c r="L7" s="35">
        <v>76</v>
      </c>
      <c r="M7" s="35">
        <v>131</v>
      </c>
      <c r="N7" s="35">
        <v>209</v>
      </c>
      <c r="O7" s="35">
        <v>209</v>
      </c>
      <c r="P7" s="35">
        <v>0</v>
      </c>
      <c r="Q7" s="7">
        <v>299</v>
      </c>
      <c r="R7" s="86">
        <v>146</v>
      </c>
      <c r="S7" s="86">
        <v>96</v>
      </c>
      <c r="T7" s="86">
        <v>110</v>
      </c>
      <c r="U7" s="86">
        <v>96</v>
      </c>
      <c r="V7" s="89">
        <v>220.45</v>
      </c>
      <c r="W7" s="86">
        <v>121</v>
      </c>
      <c r="X7" s="25">
        <v>185</v>
      </c>
      <c r="Y7" s="25">
        <v>395</v>
      </c>
      <c r="Z7" s="25">
        <v>718</v>
      </c>
      <c r="AA7" s="25">
        <v>426</v>
      </c>
      <c r="AB7" s="25">
        <v>0</v>
      </c>
      <c r="AC7" s="25">
        <f>'[1]Kep.Babel '!AC7-'[2]Kep.Babel '!AC7</f>
        <v>201.90436982922938</v>
      </c>
    </row>
    <row r="8" spans="1:29" s="17" customFormat="1" ht="20.100000000000001" customHeight="1" x14ac:dyDescent="0.25">
      <c r="A8" s="26">
        <v>3</v>
      </c>
      <c r="B8" s="183" t="s">
        <v>197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7">
        <v>0</v>
      </c>
      <c r="R8" s="86">
        <v>0</v>
      </c>
      <c r="S8" s="86">
        <v>0</v>
      </c>
      <c r="T8" s="86">
        <v>0</v>
      </c>
      <c r="U8" s="86">
        <v>150</v>
      </c>
      <c r="V8" s="89">
        <v>482.12</v>
      </c>
      <c r="W8" s="86">
        <v>565</v>
      </c>
      <c r="X8" s="25">
        <v>0</v>
      </c>
      <c r="Y8" s="234">
        <v>0</v>
      </c>
      <c r="Z8" s="25">
        <v>0</v>
      </c>
      <c r="AA8" s="25">
        <v>200</v>
      </c>
      <c r="AB8" s="25">
        <v>0</v>
      </c>
      <c r="AC8" s="25">
        <f>'[1]Kep.Babel '!AC8-'[2]Kep.Babel '!AC8</f>
        <v>1221.6286467236973</v>
      </c>
    </row>
    <row r="9" spans="1:29" s="17" customFormat="1" ht="20.100000000000001" customHeight="1" x14ac:dyDescent="0.25">
      <c r="A9" s="26">
        <v>4</v>
      </c>
      <c r="B9" s="183" t="s">
        <v>198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7">
        <v>0</v>
      </c>
      <c r="R9" s="86">
        <v>0</v>
      </c>
      <c r="S9" s="86">
        <v>1</v>
      </c>
      <c r="T9" s="86">
        <v>69</v>
      </c>
      <c r="U9" s="86">
        <v>54</v>
      </c>
      <c r="V9" s="89">
        <v>63.95</v>
      </c>
      <c r="W9" s="86">
        <v>53</v>
      </c>
      <c r="X9" s="25">
        <v>53</v>
      </c>
      <c r="Y9" s="25">
        <v>53</v>
      </c>
      <c r="Z9" s="25">
        <v>53</v>
      </c>
      <c r="AA9" s="25">
        <v>68</v>
      </c>
      <c r="AB9" s="25">
        <v>0</v>
      </c>
      <c r="AC9" s="25">
        <f>'[1]Kep.Babel '!AC9-'[2]Kep.Babel '!AC9</f>
        <v>68.005761874813999</v>
      </c>
    </row>
    <row r="10" spans="1:29" s="17" customFormat="1" ht="20.100000000000001" customHeight="1" x14ac:dyDescent="0.25">
      <c r="A10" s="26">
        <v>5</v>
      </c>
      <c r="B10" s="183" t="s">
        <v>199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7">
        <v>2640</v>
      </c>
      <c r="R10" s="86">
        <v>2270</v>
      </c>
      <c r="S10" s="86">
        <v>2295</v>
      </c>
      <c r="T10" s="86">
        <v>2201</v>
      </c>
      <c r="U10" s="86">
        <v>3029</v>
      </c>
      <c r="V10" s="89">
        <v>2503.37</v>
      </c>
      <c r="W10" s="86">
        <v>2616</v>
      </c>
      <c r="X10" s="25">
        <v>1393</v>
      </c>
      <c r="Y10" s="25">
        <v>1557</v>
      </c>
      <c r="Z10" s="25">
        <v>1557</v>
      </c>
      <c r="AA10" s="25">
        <v>850</v>
      </c>
      <c r="AB10" s="25">
        <v>0</v>
      </c>
      <c r="AC10" s="25">
        <f>'[1]Kep.Babel '!AC10-'[2]Kep.Babel '!AC10</f>
        <v>4535.9095138814555</v>
      </c>
    </row>
    <row r="11" spans="1:29" s="17" customFormat="1" ht="20.100000000000001" customHeight="1" x14ac:dyDescent="0.25">
      <c r="A11" s="26">
        <v>6</v>
      </c>
      <c r="B11" s="183" t="s">
        <v>200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7">
        <v>0</v>
      </c>
      <c r="R11" s="86">
        <v>0</v>
      </c>
      <c r="S11" s="86">
        <v>415</v>
      </c>
      <c r="T11" s="86">
        <v>415</v>
      </c>
      <c r="U11" s="86">
        <v>429</v>
      </c>
      <c r="V11" s="89">
        <v>39.409999999999997</v>
      </c>
      <c r="W11" s="86">
        <v>20</v>
      </c>
      <c r="X11" s="25">
        <v>23</v>
      </c>
      <c r="Y11" s="25">
        <v>467</v>
      </c>
      <c r="Z11" s="25">
        <v>471</v>
      </c>
      <c r="AA11" s="25">
        <v>418.8</v>
      </c>
      <c r="AB11" s="25">
        <v>0</v>
      </c>
      <c r="AC11" s="25">
        <f>'[1]Kep.Babel '!AC11-'[2]Kep.Babel '!AC11</f>
        <v>1343.0164361610994</v>
      </c>
    </row>
    <row r="12" spans="1:29" s="17" customFormat="1" ht="20.100000000000001" customHeight="1" x14ac:dyDescent="0.25">
      <c r="A12" s="26">
        <v>7</v>
      </c>
      <c r="B12" s="183" t="s">
        <v>201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7">
        <v>0</v>
      </c>
      <c r="R12" s="86">
        <v>0</v>
      </c>
      <c r="S12" s="86">
        <v>0</v>
      </c>
      <c r="T12" s="86">
        <v>0</v>
      </c>
      <c r="U12" s="86">
        <v>0</v>
      </c>
      <c r="V12" s="89" t="s">
        <v>48</v>
      </c>
      <c r="W12" s="86">
        <v>0</v>
      </c>
      <c r="X12" s="25">
        <v>0</v>
      </c>
      <c r="Y12" s="25">
        <v>0</v>
      </c>
      <c r="Z12" s="25">
        <v>0</v>
      </c>
      <c r="AA12" s="25">
        <v>0</v>
      </c>
      <c r="AB12" s="25">
        <v>0</v>
      </c>
      <c r="AC12" s="25">
        <f>'[1]Kep.Babel '!AC12-'[2]Kep.Babel '!AC12</f>
        <v>0</v>
      </c>
    </row>
    <row r="13" spans="1:29" s="17" customFormat="1" ht="20.100000000000001" customHeight="1" thickBot="1" x14ac:dyDescent="0.3">
      <c r="A13" s="248" t="s">
        <v>46</v>
      </c>
      <c r="B13" s="249"/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2287</v>
      </c>
      <c r="K13" s="22">
        <v>951</v>
      </c>
      <c r="L13" s="22">
        <v>1705</v>
      </c>
      <c r="M13" s="22">
        <v>1789</v>
      </c>
      <c r="N13" s="22">
        <v>2228</v>
      </c>
      <c r="O13" s="22">
        <v>3182</v>
      </c>
      <c r="P13" s="22">
        <v>0</v>
      </c>
      <c r="Q13" s="23">
        <f t="shared" ref="Q13:W13" si="0">SUM(Q6:Q12)</f>
        <v>3052</v>
      </c>
      <c r="R13" s="79">
        <f t="shared" si="0"/>
        <v>2595</v>
      </c>
      <c r="S13" s="79">
        <f t="shared" si="0"/>
        <v>3175</v>
      </c>
      <c r="T13" s="79">
        <f t="shared" si="0"/>
        <v>2995</v>
      </c>
      <c r="U13" s="79">
        <f t="shared" si="0"/>
        <v>4105</v>
      </c>
      <c r="V13" s="79">
        <f t="shared" si="0"/>
        <v>4061.9699999999993</v>
      </c>
      <c r="W13" s="79">
        <f t="shared" si="0"/>
        <v>3543</v>
      </c>
      <c r="X13" s="23">
        <f t="shared" ref="X13:AC13" si="1">SUM(X6:X12)</f>
        <v>1844</v>
      </c>
      <c r="Y13" s="23">
        <f t="shared" si="1"/>
        <v>3128</v>
      </c>
      <c r="Z13" s="23">
        <f t="shared" si="1"/>
        <v>4228</v>
      </c>
      <c r="AA13" s="23">
        <f t="shared" si="1"/>
        <v>2439.8000000000002</v>
      </c>
      <c r="AB13" s="23">
        <f t="shared" si="1"/>
        <v>0</v>
      </c>
      <c r="AC13" s="23">
        <f t="shared" si="1"/>
        <v>8375.9578660342959</v>
      </c>
    </row>
    <row r="14" spans="1:29" s="17" customFormat="1" ht="15" customHeight="1" x14ac:dyDescent="0.2">
      <c r="A14" s="201" t="s">
        <v>639</v>
      </c>
      <c r="B14" s="202"/>
      <c r="C14" s="203"/>
      <c r="D14" s="203"/>
      <c r="E14" s="204"/>
      <c r="F14" s="203"/>
      <c r="G14" s="203"/>
      <c r="H14" s="205"/>
      <c r="I14" s="206"/>
      <c r="J14" s="206"/>
      <c r="K14" s="206"/>
      <c r="L14" s="206"/>
      <c r="M14" s="206"/>
      <c r="N14" s="206"/>
      <c r="O14" s="206"/>
      <c r="P14" s="206"/>
      <c r="Q14" s="207"/>
      <c r="R14" s="207"/>
      <c r="S14" s="207"/>
      <c r="T14" s="207"/>
      <c r="U14" s="208"/>
      <c r="V14" s="209"/>
      <c r="W14" s="206"/>
      <c r="X14" s="206"/>
      <c r="Y14" s="206"/>
      <c r="Z14" s="206"/>
      <c r="AA14" s="206"/>
      <c r="AB14" s="206"/>
      <c r="AC14" s="206"/>
    </row>
    <row r="15" spans="1:29" s="17" customFormat="1" ht="15" customHeight="1" x14ac:dyDescent="0.2">
      <c r="A15" s="210" t="s">
        <v>638</v>
      </c>
      <c r="B15" s="202"/>
      <c r="C15" s="203"/>
      <c r="D15" s="203"/>
      <c r="E15" s="204"/>
      <c r="F15" s="203"/>
      <c r="G15" s="203"/>
      <c r="H15" s="205"/>
      <c r="I15" s="206"/>
      <c r="J15" s="206"/>
      <c r="K15" s="206"/>
      <c r="L15" s="206"/>
      <c r="M15" s="206"/>
      <c r="N15" s="206"/>
      <c r="O15" s="206"/>
      <c r="P15" s="206"/>
      <c r="Q15" s="207"/>
      <c r="R15" s="207"/>
      <c r="S15" s="207"/>
      <c r="T15" s="207"/>
      <c r="U15" s="208"/>
      <c r="V15" s="209"/>
      <c r="W15" s="206"/>
      <c r="X15" s="206"/>
      <c r="Y15" s="206"/>
      <c r="Z15" s="206"/>
      <c r="AA15" s="206"/>
      <c r="AB15" s="206"/>
      <c r="AC15" s="206"/>
    </row>
    <row r="16" spans="1:29" s="17" customFormat="1" ht="13.5" x14ac:dyDescent="0.2">
      <c r="A16" s="202" t="s">
        <v>636</v>
      </c>
      <c r="B16" s="202"/>
      <c r="C16" s="202"/>
      <c r="D16" s="202"/>
      <c r="E16" s="211"/>
      <c r="F16" s="202"/>
      <c r="G16" s="202"/>
      <c r="H16" s="212"/>
      <c r="I16" s="213"/>
      <c r="J16" s="213"/>
      <c r="K16" s="213"/>
      <c r="L16" s="213"/>
      <c r="M16" s="213"/>
      <c r="N16" s="213"/>
      <c r="O16" s="213"/>
      <c r="P16" s="213"/>
      <c r="Q16" s="214"/>
      <c r="R16" s="214"/>
      <c r="S16" s="214"/>
      <c r="T16" s="214"/>
      <c r="U16" s="215"/>
      <c r="V16" s="216"/>
      <c r="W16" s="213"/>
      <c r="X16" s="213"/>
      <c r="Y16" s="213"/>
      <c r="Z16" s="213"/>
      <c r="AA16" s="213"/>
      <c r="AB16" s="213"/>
      <c r="AC16" s="213"/>
    </row>
    <row r="17" spans="1:29" s="17" customFormat="1" ht="13.5" x14ac:dyDescent="0.2">
      <c r="A17" s="217" t="s">
        <v>637</v>
      </c>
      <c r="B17" s="211"/>
      <c r="C17" s="202"/>
      <c r="D17" s="202"/>
      <c r="E17" s="211"/>
      <c r="F17" s="202"/>
      <c r="G17" s="202"/>
      <c r="H17" s="212"/>
      <c r="I17" s="213"/>
      <c r="J17" s="213"/>
      <c r="K17" s="213"/>
      <c r="L17" s="213"/>
      <c r="M17" s="213"/>
      <c r="N17" s="213"/>
      <c r="O17" s="213"/>
      <c r="P17" s="213"/>
      <c r="Q17" s="214"/>
      <c r="R17" s="214"/>
      <c r="S17" s="214"/>
      <c r="T17" s="214"/>
      <c r="U17" s="215"/>
      <c r="V17" s="216"/>
      <c r="W17" s="213"/>
      <c r="X17" s="213"/>
      <c r="Y17" s="213"/>
      <c r="Z17" s="213"/>
      <c r="AA17" s="213"/>
      <c r="AB17" s="213"/>
      <c r="AC17" s="213"/>
    </row>
    <row r="18" spans="1:29" s="17" customFormat="1" ht="20.100000000000001" customHeigh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7"/>
      <c r="R18" s="7"/>
      <c r="S18" s="7"/>
      <c r="T18" s="7"/>
      <c r="U18" s="7"/>
      <c r="V18" s="80"/>
      <c r="AB18" s="223"/>
      <c r="AC18" s="223"/>
    </row>
    <row r="19" spans="1:29" s="17" customFormat="1" ht="20.100000000000001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7"/>
      <c r="R19" s="7"/>
      <c r="S19" s="7"/>
      <c r="T19" s="7"/>
      <c r="U19" s="7"/>
      <c r="V19" s="80"/>
      <c r="AB19" s="223"/>
      <c r="AC19" s="223"/>
    </row>
    <row r="20" spans="1:29" s="17" customFormat="1" ht="20.100000000000001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7"/>
      <c r="R20" s="7"/>
      <c r="S20" s="7"/>
      <c r="T20" s="7"/>
      <c r="U20" s="7"/>
      <c r="V20" s="80"/>
      <c r="AB20" s="223"/>
      <c r="AC20" s="223"/>
    </row>
    <row r="21" spans="1:29" s="17" customFormat="1" ht="20.100000000000001" customHeight="1" x14ac:dyDescent="0.2">
      <c r="A21" s="50"/>
      <c r="B21" s="50"/>
      <c r="Q21" s="25"/>
      <c r="R21" s="25"/>
      <c r="S21" s="25"/>
      <c r="T21" s="25"/>
      <c r="U21" s="25"/>
      <c r="V21" s="80"/>
      <c r="AB21" s="223"/>
      <c r="AC21" s="223"/>
    </row>
    <row r="22" spans="1:29" s="17" customFormat="1" ht="20.100000000000001" customHeight="1" x14ac:dyDescent="0.2">
      <c r="A22" s="147"/>
      <c r="B22" s="50"/>
      <c r="Q22" s="25"/>
      <c r="R22" s="25"/>
      <c r="S22" s="25"/>
      <c r="T22" s="25"/>
      <c r="U22" s="25"/>
      <c r="V22" s="80"/>
    </row>
    <row r="23" spans="1:29" s="17" customFormat="1" ht="20.10000000000000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6"/>
      <c r="R23" s="6"/>
      <c r="S23" s="6"/>
      <c r="T23" s="6"/>
      <c r="U23" s="6"/>
      <c r="V23" s="81"/>
      <c r="W23" s="1"/>
      <c r="X23" s="1"/>
      <c r="Y23" s="1"/>
      <c r="Z23" s="1"/>
      <c r="AA23" s="1"/>
      <c r="AB23" s="1"/>
      <c r="AC23" s="1"/>
    </row>
    <row r="24" spans="1:29" s="17" customFormat="1" ht="20.10000000000000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6"/>
      <c r="R24" s="6"/>
      <c r="S24" s="6"/>
      <c r="T24" s="6"/>
      <c r="U24" s="6"/>
      <c r="V24" s="81"/>
      <c r="W24" s="1"/>
      <c r="X24" s="1"/>
      <c r="Y24" s="1"/>
      <c r="Z24" s="1"/>
      <c r="AA24" s="1"/>
      <c r="AB24" s="1"/>
      <c r="AC24" s="1"/>
    </row>
    <row r="25" spans="1:29" s="17" customFormat="1" ht="20.100000000000001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7"/>
      <c r="R25" s="7"/>
      <c r="S25" s="7"/>
      <c r="T25" s="7"/>
      <c r="U25" s="7"/>
      <c r="V25" s="80"/>
      <c r="X25" s="25"/>
      <c r="Y25" s="25"/>
      <c r="Z25" s="25"/>
      <c r="AA25" s="25"/>
      <c r="AB25" s="25"/>
      <c r="AC25" s="25"/>
    </row>
    <row r="26" spans="1:29" s="17" customFormat="1" ht="20.100000000000001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7"/>
      <c r="R26" s="7"/>
      <c r="S26" s="7"/>
      <c r="T26" s="7"/>
      <c r="U26" s="7"/>
      <c r="V26" s="80"/>
      <c r="X26" s="25"/>
      <c r="Y26" s="25"/>
      <c r="Z26" s="25"/>
      <c r="AA26" s="25"/>
      <c r="AB26" s="25"/>
      <c r="AC26" s="25"/>
    </row>
    <row r="27" spans="1:29" s="17" customFormat="1" ht="20.100000000000001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7"/>
      <c r="R27" s="7"/>
      <c r="S27" s="7"/>
      <c r="T27" s="7"/>
      <c r="U27" s="7"/>
      <c r="V27" s="80"/>
      <c r="X27" s="25"/>
      <c r="Y27" s="25"/>
      <c r="Z27" s="25"/>
      <c r="AA27" s="25"/>
      <c r="AB27" s="25"/>
      <c r="AC27" s="25"/>
    </row>
    <row r="28" spans="1:29" s="17" customFormat="1" ht="20.100000000000001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7"/>
      <c r="R28" s="7"/>
      <c r="S28" s="7"/>
      <c r="T28" s="7"/>
      <c r="U28" s="7"/>
      <c r="V28" s="80"/>
      <c r="X28" s="25"/>
      <c r="Y28" s="25"/>
      <c r="Z28" s="25"/>
      <c r="AA28" s="25"/>
      <c r="AB28" s="25"/>
      <c r="AC28" s="25"/>
    </row>
    <row r="29" spans="1:29" s="17" customFormat="1" ht="20.100000000000001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7"/>
      <c r="R29" s="7"/>
      <c r="S29" s="7"/>
      <c r="T29" s="7"/>
      <c r="U29" s="7"/>
      <c r="V29" s="80"/>
      <c r="X29" s="25"/>
      <c r="Y29" s="25"/>
      <c r="Z29" s="25"/>
      <c r="AA29" s="25"/>
      <c r="AB29" s="25"/>
      <c r="AC29" s="25"/>
    </row>
    <row r="30" spans="1:29" s="17" customFormat="1" ht="20.100000000000001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7"/>
      <c r="R30" s="7"/>
      <c r="S30" s="7"/>
      <c r="T30" s="7"/>
      <c r="U30" s="7"/>
      <c r="V30" s="80"/>
      <c r="X30" s="25"/>
      <c r="Y30" s="25"/>
      <c r="Z30" s="25"/>
      <c r="AA30" s="25"/>
      <c r="AB30" s="25"/>
      <c r="AC30" s="25"/>
    </row>
    <row r="31" spans="1:29" s="17" customFormat="1" ht="20.100000000000001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7"/>
      <c r="R31" s="7"/>
      <c r="S31" s="7"/>
      <c r="T31" s="7"/>
      <c r="U31" s="7"/>
      <c r="V31" s="80"/>
      <c r="X31" s="25"/>
      <c r="Y31" s="25"/>
      <c r="Z31" s="25"/>
      <c r="AA31" s="25"/>
      <c r="AB31" s="25"/>
      <c r="AC31" s="25"/>
    </row>
    <row r="32" spans="1:29" s="17" customFormat="1" ht="20.100000000000001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7"/>
      <c r="R32" s="7"/>
      <c r="S32" s="7"/>
      <c r="T32" s="7"/>
      <c r="U32" s="7"/>
      <c r="V32" s="80"/>
      <c r="X32" s="25"/>
      <c r="Y32" s="25"/>
      <c r="Z32" s="25"/>
      <c r="AA32" s="25"/>
      <c r="AB32" s="25"/>
      <c r="AC32" s="25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X33" s="25"/>
      <c r="Y33" s="25"/>
      <c r="Z33" s="25"/>
      <c r="AA33" s="25"/>
      <c r="AB33" s="25"/>
      <c r="AC33" s="25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X34" s="25"/>
      <c r="Y34" s="25"/>
      <c r="Z34" s="25"/>
      <c r="AA34" s="25"/>
      <c r="AB34" s="25"/>
      <c r="AC34" s="25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25"/>
      <c r="AC35" s="25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25"/>
      <c r="AC36" s="25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25"/>
      <c r="AC37" s="25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25"/>
      <c r="AC38" s="25"/>
    </row>
    <row r="39" spans="1:29" s="17" customFormat="1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X39" s="25"/>
      <c r="Y39" s="25"/>
      <c r="Z39" s="25"/>
      <c r="AA39" s="25"/>
      <c r="AB39" s="25"/>
      <c r="AC39" s="25"/>
    </row>
    <row r="40" spans="1:29" s="17" customFormat="1" ht="20.100000000000001" customHeight="1" x14ac:dyDescent="0.2">
      <c r="A40" s="50"/>
      <c r="B40" s="50"/>
      <c r="Q40" s="25"/>
      <c r="R40" s="25"/>
      <c r="S40" s="25"/>
      <c r="T40" s="25"/>
      <c r="U40" s="25"/>
      <c r="V40" s="80"/>
      <c r="X40" s="25"/>
      <c r="Y40" s="25"/>
      <c r="Z40" s="25"/>
      <c r="AA40" s="25"/>
      <c r="AB40" s="25"/>
      <c r="AC40" s="25"/>
    </row>
    <row r="41" spans="1:29" s="17" customFormat="1" ht="20.100000000000001" customHeight="1" x14ac:dyDescent="0.2">
      <c r="A41" s="147"/>
      <c r="B41" s="50"/>
      <c r="Q41" s="25"/>
      <c r="R41" s="25"/>
      <c r="S41" s="25"/>
      <c r="T41" s="25"/>
      <c r="U41" s="25"/>
      <c r="V41" s="80"/>
      <c r="X41" s="25"/>
      <c r="Y41" s="25"/>
      <c r="Z41" s="25"/>
      <c r="AA41" s="25"/>
      <c r="AB41" s="25"/>
      <c r="AC41" s="25"/>
    </row>
    <row r="42" spans="1:29" x14ac:dyDescent="0.2">
      <c r="Q42" s="6"/>
      <c r="R42" s="6"/>
      <c r="S42" s="6"/>
      <c r="T42" s="6"/>
      <c r="U42" s="6"/>
    </row>
    <row r="43" spans="1:29" x14ac:dyDescent="0.2">
      <c r="Q43" s="6"/>
      <c r="R43" s="6"/>
      <c r="S43" s="6"/>
      <c r="T43" s="6"/>
      <c r="U43" s="6"/>
    </row>
    <row r="44" spans="1:29" ht="20.100000000000001" customHeight="1" x14ac:dyDescent="0.2">
      <c r="Q44" s="6"/>
      <c r="R44" s="6"/>
      <c r="S44" s="6"/>
      <c r="T44" s="6"/>
      <c r="U44" s="6"/>
    </row>
    <row r="45" spans="1:29" ht="20.100000000000001" customHeight="1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B48" s="50"/>
      <c r="C48" s="50"/>
      <c r="Q48" s="6"/>
      <c r="R48" s="6"/>
      <c r="S48" s="6"/>
      <c r="T48" s="6"/>
      <c r="U48" s="6"/>
    </row>
    <row r="49" spans="2:21" ht="20.100000000000001" customHeight="1" x14ac:dyDescent="0.2">
      <c r="B49" s="147"/>
      <c r="C49" s="50"/>
      <c r="Q49" s="6"/>
      <c r="R49" s="6"/>
      <c r="S49" s="6"/>
      <c r="T49" s="6"/>
      <c r="U49" s="6"/>
    </row>
    <row r="50" spans="2:21" ht="20.100000000000001" customHeight="1" x14ac:dyDescent="0.2">
      <c r="Q50" s="6"/>
      <c r="R50" s="6"/>
      <c r="S50" s="6"/>
      <c r="T50" s="6"/>
      <c r="U50" s="6"/>
    </row>
  </sheetData>
  <mergeCells count="3">
    <mergeCell ref="A4:A5"/>
    <mergeCell ref="A13:B13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49"/>
  <sheetViews>
    <sheetView showGridLines="0" topLeftCell="A3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15" width="0" style="1" hidden="1" customWidth="1"/>
    <col min="16" max="16" width="7.5703125" style="1" hidden="1" customWidth="1"/>
    <col min="17" max="20" width="15.7109375" style="1" hidden="1" customWidth="1"/>
    <col min="21" max="21" width="16.5703125" style="1" hidden="1" customWidth="1"/>
    <col min="22" max="22" width="16.28515625" style="81" hidden="1" customWidth="1"/>
    <col min="23" max="23" width="16.85546875" style="1" hidden="1" customWidth="1"/>
    <col min="24" max="24" width="16.85546875" style="6" hidden="1" customWidth="1"/>
    <col min="25" max="29" width="16.85546875" style="6" customWidth="1"/>
    <col min="30" max="16384" width="9.140625" style="1"/>
  </cols>
  <sheetData>
    <row r="1" spans="1:29" s="12" customFormat="1" ht="20.100000000000001" customHeight="1" x14ac:dyDescent="0.25">
      <c r="A1" s="27" t="s">
        <v>585</v>
      </c>
      <c r="B1" s="63"/>
      <c r="C1" s="64"/>
      <c r="D1" s="64"/>
      <c r="E1" s="65"/>
      <c r="F1" s="64"/>
      <c r="G1" s="64"/>
      <c r="H1" s="66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586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67"/>
      <c r="C3" s="64"/>
      <c r="D3" s="64"/>
      <c r="E3" s="65"/>
      <c r="F3" s="64"/>
      <c r="G3" s="64"/>
      <c r="H3" s="66"/>
      <c r="I3" s="64"/>
      <c r="J3" s="64"/>
      <c r="K3" s="64"/>
      <c r="L3" s="64"/>
      <c r="M3" s="64"/>
      <c r="N3" s="64"/>
      <c r="O3" s="64"/>
      <c r="P3" s="64"/>
      <c r="Q3" s="64"/>
      <c r="R3" s="64"/>
      <c r="S3" s="67"/>
      <c r="T3" s="67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52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53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68">
        <v>1</v>
      </c>
      <c r="B6" s="182" t="s">
        <v>202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7">
        <v>0</v>
      </c>
      <c r="R6" s="86">
        <v>0</v>
      </c>
      <c r="S6" s="86">
        <v>75</v>
      </c>
      <c r="T6" s="86">
        <v>75</v>
      </c>
      <c r="U6" s="86">
        <v>0</v>
      </c>
      <c r="V6" s="89">
        <v>126.06</v>
      </c>
      <c r="W6" s="86">
        <v>0</v>
      </c>
      <c r="X6" s="25">
        <v>0</v>
      </c>
      <c r="Y6" s="25">
        <v>0</v>
      </c>
      <c r="Z6" s="25">
        <v>0</v>
      </c>
      <c r="AA6" s="25">
        <v>0</v>
      </c>
      <c r="AB6" s="25">
        <v>0</v>
      </c>
      <c r="AC6" s="25">
        <f>[1]Kep.Riau!AC6-[2]Kep.Riau!AC6</f>
        <v>168.56097567882168</v>
      </c>
    </row>
    <row r="7" spans="1:29" s="17" customFormat="1" ht="20.100000000000001" customHeight="1" x14ac:dyDescent="0.25">
      <c r="A7" s="69">
        <v>2</v>
      </c>
      <c r="B7" s="145" t="s">
        <v>203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7">
        <v>0</v>
      </c>
      <c r="R7" s="86">
        <v>0</v>
      </c>
      <c r="S7" s="86">
        <v>0</v>
      </c>
      <c r="T7" s="86">
        <v>0</v>
      </c>
      <c r="U7" s="86">
        <v>62</v>
      </c>
      <c r="V7" s="89" t="s">
        <v>48</v>
      </c>
      <c r="W7" s="86">
        <v>32</v>
      </c>
      <c r="X7" s="25">
        <v>52</v>
      </c>
      <c r="Y7" s="25">
        <v>15</v>
      </c>
      <c r="Z7" s="25">
        <v>3</v>
      </c>
      <c r="AA7" s="25">
        <v>0</v>
      </c>
      <c r="AB7" s="25">
        <v>0</v>
      </c>
      <c r="AC7" s="25">
        <f>[1]Kep.Riau!AC7-[2]Kep.Riau!AC7</f>
        <v>1.3253433841084359</v>
      </c>
    </row>
    <row r="8" spans="1:29" s="17" customFormat="1" ht="20.100000000000001" customHeight="1" x14ac:dyDescent="0.25">
      <c r="A8" s="69">
        <v>3</v>
      </c>
      <c r="B8" s="182" t="s">
        <v>204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30</v>
      </c>
      <c r="K8" s="35">
        <v>30</v>
      </c>
      <c r="L8" s="35">
        <v>30</v>
      </c>
      <c r="M8" s="35">
        <v>30</v>
      </c>
      <c r="N8" s="35">
        <v>214</v>
      </c>
      <c r="O8" s="35">
        <v>224</v>
      </c>
      <c r="P8" s="35">
        <v>0</v>
      </c>
      <c r="Q8" s="7">
        <v>71</v>
      </c>
      <c r="R8" s="86">
        <v>58</v>
      </c>
      <c r="S8" s="86">
        <v>48</v>
      </c>
      <c r="T8" s="86">
        <v>182</v>
      </c>
      <c r="U8" s="86">
        <v>155</v>
      </c>
      <c r="V8" s="89">
        <v>352.07</v>
      </c>
      <c r="W8" s="86">
        <v>81</v>
      </c>
      <c r="X8" s="25">
        <v>61</v>
      </c>
      <c r="Y8" s="25">
        <v>61</v>
      </c>
      <c r="Z8" s="25">
        <v>83</v>
      </c>
      <c r="AA8" s="25">
        <v>83</v>
      </c>
      <c r="AB8" s="25">
        <v>0</v>
      </c>
      <c r="AC8" s="25">
        <f>[1]Kep.Riau!AC8-[2]Kep.Riau!AC8</f>
        <v>311.16112610807158</v>
      </c>
    </row>
    <row r="9" spans="1:29" s="17" customFormat="1" ht="20.100000000000001" customHeight="1" x14ac:dyDescent="0.25">
      <c r="A9" s="69">
        <v>4</v>
      </c>
      <c r="B9" s="182" t="s">
        <v>205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7">
        <v>0</v>
      </c>
      <c r="R9" s="86">
        <v>0</v>
      </c>
      <c r="S9" s="86">
        <v>0</v>
      </c>
      <c r="T9" s="86">
        <v>0</v>
      </c>
      <c r="U9" s="86">
        <v>0</v>
      </c>
      <c r="V9" s="89">
        <v>29.7</v>
      </c>
      <c r="W9" s="86">
        <v>0</v>
      </c>
      <c r="X9" s="25">
        <v>0</v>
      </c>
      <c r="Y9" s="25">
        <v>0</v>
      </c>
      <c r="Z9" s="25">
        <v>51.2</v>
      </c>
      <c r="AA9" s="25">
        <v>71.5</v>
      </c>
      <c r="AB9" s="25">
        <v>0</v>
      </c>
      <c r="AC9" s="25">
        <f>[1]Kep.Riau!AC9-[2]Kep.Riau!AC9</f>
        <v>31.384107068897038</v>
      </c>
    </row>
    <row r="10" spans="1:29" s="17" customFormat="1" ht="20.100000000000001" customHeight="1" x14ac:dyDescent="0.25">
      <c r="A10" s="69">
        <v>5</v>
      </c>
      <c r="B10" s="145" t="s">
        <v>206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7">
        <v>7</v>
      </c>
      <c r="R10" s="86">
        <v>21</v>
      </c>
      <c r="S10" s="86">
        <v>23</v>
      </c>
      <c r="T10" s="86">
        <v>35</v>
      </c>
      <c r="U10" s="86">
        <v>56</v>
      </c>
      <c r="V10" s="89">
        <v>276.81</v>
      </c>
      <c r="W10" s="86">
        <v>169</v>
      </c>
      <c r="X10" s="25">
        <v>114</v>
      </c>
      <c r="Y10" s="25">
        <v>50</v>
      </c>
      <c r="Z10" s="25">
        <v>50</v>
      </c>
      <c r="AA10" s="25">
        <v>50</v>
      </c>
      <c r="AB10" s="25">
        <v>0</v>
      </c>
      <c r="AC10" s="25">
        <f>[1]Kep.Riau!AC10-[2]Kep.Riau!AC10</f>
        <v>98.324391601079711</v>
      </c>
    </row>
    <row r="11" spans="1:29" s="17" customFormat="1" ht="20.100000000000001" customHeight="1" x14ac:dyDescent="0.25">
      <c r="A11" s="69">
        <v>6</v>
      </c>
      <c r="B11" s="182" t="s">
        <v>207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7">
        <v>0</v>
      </c>
      <c r="R11" s="86">
        <v>0</v>
      </c>
      <c r="S11" s="86">
        <v>0</v>
      </c>
      <c r="T11" s="86">
        <v>0</v>
      </c>
      <c r="U11" s="86">
        <v>0</v>
      </c>
      <c r="V11" s="89" t="s">
        <v>48</v>
      </c>
      <c r="W11" s="86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f>[1]Kep.Riau!AC11-[2]Kep.Riau!AC11</f>
        <v>0</v>
      </c>
    </row>
    <row r="12" spans="1:29" s="17" customFormat="1" ht="20.100000000000001" customHeight="1" x14ac:dyDescent="0.25">
      <c r="A12" s="76">
        <v>7</v>
      </c>
      <c r="B12" s="182" t="s">
        <v>208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7">
        <v>0</v>
      </c>
      <c r="R12" s="86">
        <v>0</v>
      </c>
      <c r="S12" s="86">
        <v>0</v>
      </c>
      <c r="T12" s="86">
        <v>1</v>
      </c>
      <c r="U12" s="86">
        <v>1</v>
      </c>
      <c r="V12" s="89" t="s">
        <v>48</v>
      </c>
      <c r="W12" s="86">
        <v>1</v>
      </c>
      <c r="X12" s="25">
        <v>0</v>
      </c>
      <c r="Y12" s="25">
        <v>0</v>
      </c>
      <c r="Z12" s="25">
        <v>0</v>
      </c>
      <c r="AA12" s="25">
        <v>0</v>
      </c>
      <c r="AB12" s="25">
        <v>0</v>
      </c>
      <c r="AC12" s="25">
        <f>[1]Kep.Riau!AC12-[2]Kep.Riau!AC12</f>
        <v>0</v>
      </c>
    </row>
    <row r="13" spans="1:29" s="17" customFormat="1" ht="15" customHeight="1" thickBot="1" x14ac:dyDescent="0.3">
      <c r="A13" s="248" t="s">
        <v>44</v>
      </c>
      <c r="B13" s="249"/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30</v>
      </c>
      <c r="K13" s="40">
        <v>30</v>
      </c>
      <c r="L13" s="40">
        <v>30</v>
      </c>
      <c r="M13" s="40">
        <v>30</v>
      </c>
      <c r="N13" s="40">
        <v>214</v>
      </c>
      <c r="O13" s="40">
        <v>224</v>
      </c>
      <c r="P13" s="22">
        <v>0</v>
      </c>
      <c r="Q13" s="23">
        <f t="shared" ref="Q13:W13" si="0">SUM(Q6:Q12)</f>
        <v>78</v>
      </c>
      <c r="R13" s="79">
        <f t="shared" si="0"/>
        <v>79</v>
      </c>
      <c r="S13" s="79">
        <f t="shared" si="0"/>
        <v>146</v>
      </c>
      <c r="T13" s="79">
        <f t="shared" si="0"/>
        <v>293</v>
      </c>
      <c r="U13" s="79">
        <f t="shared" si="0"/>
        <v>274</v>
      </c>
      <c r="V13" s="79">
        <f t="shared" si="0"/>
        <v>784.64</v>
      </c>
      <c r="W13" s="79">
        <f t="shared" si="0"/>
        <v>283</v>
      </c>
      <c r="X13" s="23">
        <f t="shared" ref="X13:AC13" si="1">SUM(X6:X12)</f>
        <v>227</v>
      </c>
      <c r="Y13" s="23">
        <f t="shared" si="1"/>
        <v>126</v>
      </c>
      <c r="Z13" s="23">
        <f t="shared" si="1"/>
        <v>187.2</v>
      </c>
      <c r="AA13" s="23">
        <f t="shared" si="1"/>
        <v>204.5</v>
      </c>
      <c r="AB13" s="23">
        <f t="shared" si="1"/>
        <v>0</v>
      </c>
      <c r="AC13" s="23">
        <f t="shared" si="1"/>
        <v>610.75594384097849</v>
      </c>
    </row>
    <row r="14" spans="1:29" s="17" customFormat="1" ht="15" customHeight="1" x14ac:dyDescent="0.2">
      <c r="A14" s="201" t="s">
        <v>639</v>
      </c>
      <c r="B14" s="202"/>
      <c r="C14" s="203"/>
      <c r="D14" s="203"/>
      <c r="E14" s="204"/>
      <c r="F14" s="203"/>
      <c r="G14" s="203"/>
      <c r="H14" s="205"/>
      <c r="I14" s="206"/>
      <c r="J14" s="206"/>
      <c r="K14" s="206"/>
      <c r="L14" s="206"/>
      <c r="M14" s="206"/>
      <c r="N14" s="206"/>
      <c r="O14" s="206"/>
      <c r="P14" s="206"/>
      <c r="Q14" s="207"/>
      <c r="R14" s="207"/>
      <c r="S14" s="207"/>
      <c r="T14" s="207"/>
      <c r="U14" s="208"/>
      <c r="V14" s="209"/>
      <c r="W14" s="206"/>
      <c r="X14" s="206"/>
      <c r="Y14" s="206"/>
      <c r="Z14" s="206"/>
      <c r="AA14" s="206"/>
      <c r="AB14" s="206"/>
      <c r="AC14" s="206"/>
    </row>
    <row r="15" spans="1:29" s="17" customFormat="1" ht="15" customHeight="1" x14ac:dyDescent="0.2">
      <c r="A15" s="210" t="s">
        <v>638</v>
      </c>
      <c r="B15" s="202"/>
      <c r="C15" s="203"/>
      <c r="D15" s="203"/>
      <c r="E15" s="204"/>
      <c r="F15" s="203"/>
      <c r="G15" s="203"/>
      <c r="H15" s="205"/>
      <c r="I15" s="206"/>
      <c r="J15" s="206"/>
      <c r="K15" s="206"/>
      <c r="L15" s="206"/>
      <c r="M15" s="206"/>
      <c r="N15" s="206"/>
      <c r="O15" s="206"/>
      <c r="P15" s="206"/>
      <c r="Q15" s="207"/>
      <c r="R15" s="207"/>
      <c r="S15" s="207"/>
      <c r="T15" s="207"/>
      <c r="U15" s="208"/>
      <c r="V15" s="209"/>
      <c r="W15" s="206"/>
      <c r="X15" s="206"/>
      <c r="Y15" s="206"/>
      <c r="Z15" s="206"/>
      <c r="AA15" s="206"/>
      <c r="AB15" s="206"/>
      <c r="AC15" s="206"/>
    </row>
    <row r="16" spans="1:29" s="17" customFormat="1" ht="15" customHeight="1" x14ac:dyDescent="0.2">
      <c r="A16" s="202" t="s">
        <v>636</v>
      </c>
      <c r="B16" s="202"/>
      <c r="C16" s="202"/>
      <c r="D16" s="202"/>
      <c r="E16" s="211"/>
      <c r="F16" s="202"/>
      <c r="G16" s="202"/>
      <c r="H16" s="212"/>
      <c r="I16" s="213"/>
      <c r="J16" s="213"/>
      <c r="K16" s="213"/>
      <c r="L16" s="213"/>
      <c r="M16" s="213"/>
      <c r="N16" s="213"/>
      <c r="O16" s="213"/>
      <c r="P16" s="213"/>
      <c r="Q16" s="214"/>
      <c r="R16" s="214"/>
      <c r="S16" s="214"/>
      <c r="T16" s="214"/>
      <c r="U16" s="215"/>
      <c r="V16" s="216"/>
      <c r="W16" s="213"/>
      <c r="X16" s="213"/>
      <c r="Y16" s="213"/>
      <c r="Z16" s="213"/>
      <c r="AA16" s="213"/>
      <c r="AB16" s="213"/>
      <c r="AC16" s="213"/>
    </row>
    <row r="17" spans="1:29" s="17" customFormat="1" ht="15" customHeight="1" x14ac:dyDescent="0.2">
      <c r="A17" s="217" t="s">
        <v>637</v>
      </c>
      <c r="B17" s="211"/>
      <c r="C17" s="202"/>
      <c r="D17" s="202"/>
      <c r="E17" s="211"/>
      <c r="F17" s="202"/>
      <c r="G17" s="202"/>
      <c r="H17" s="212"/>
      <c r="I17" s="213"/>
      <c r="J17" s="213"/>
      <c r="K17" s="213"/>
      <c r="L17" s="213"/>
      <c r="M17" s="213"/>
      <c r="N17" s="213"/>
      <c r="O17" s="213"/>
      <c r="P17" s="213"/>
      <c r="Q17" s="214"/>
      <c r="R17" s="214"/>
      <c r="S17" s="214"/>
      <c r="T17" s="214"/>
      <c r="U17" s="215"/>
      <c r="V17" s="216"/>
      <c r="W17" s="213"/>
      <c r="X17" s="213"/>
      <c r="Y17" s="213"/>
      <c r="Z17" s="213"/>
      <c r="AA17" s="213"/>
      <c r="AB17" s="213"/>
      <c r="AC17" s="213"/>
    </row>
    <row r="18" spans="1:29" s="17" customFormat="1" ht="20.100000000000001" customHeigh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7"/>
      <c r="R18" s="7"/>
      <c r="S18" s="7"/>
      <c r="T18" s="7"/>
      <c r="U18" s="7"/>
      <c r="V18" s="80"/>
      <c r="AB18" s="223"/>
      <c r="AC18" s="223"/>
    </row>
    <row r="19" spans="1:29" s="17" customFormat="1" ht="20.100000000000001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7"/>
      <c r="R19" s="7"/>
      <c r="S19" s="7"/>
      <c r="T19" s="7"/>
      <c r="U19" s="7"/>
      <c r="V19" s="80"/>
      <c r="AB19" s="223"/>
      <c r="AC19" s="223"/>
    </row>
    <row r="20" spans="1:29" s="17" customFormat="1" ht="20.100000000000001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7"/>
      <c r="R20" s="7"/>
      <c r="S20" s="7"/>
      <c r="T20" s="7"/>
      <c r="U20" s="7"/>
      <c r="V20" s="80"/>
      <c r="AB20" s="223"/>
      <c r="AC20" s="223"/>
    </row>
    <row r="21" spans="1:29" s="17" customFormat="1" ht="20.100000000000001" customHeight="1" x14ac:dyDescent="0.2">
      <c r="A21" s="50"/>
      <c r="B21" s="50"/>
      <c r="Q21" s="25"/>
      <c r="R21" s="25"/>
      <c r="S21" s="25"/>
      <c r="T21" s="25"/>
      <c r="U21" s="25"/>
      <c r="V21" s="80"/>
      <c r="AB21" s="223"/>
      <c r="AC21" s="223"/>
    </row>
    <row r="22" spans="1:29" s="17" customFormat="1" ht="20.100000000000001" customHeight="1" x14ac:dyDescent="0.2">
      <c r="A22" s="147"/>
      <c r="B22" s="50"/>
      <c r="Q22" s="25"/>
      <c r="R22" s="25"/>
      <c r="S22" s="25"/>
      <c r="T22" s="25"/>
      <c r="U22" s="25"/>
      <c r="V22" s="80"/>
    </row>
    <row r="23" spans="1:29" s="17" customFormat="1" ht="20.10000000000000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6"/>
      <c r="R23" s="6"/>
      <c r="S23" s="6"/>
      <c r="T23" s="6"/>
      <c r="U23" s="6"/>
      <c r="V23" s="81"/>
      <c r="W23" s="1"/>
      <c r="X23" s="1"/>
      <c r="Y23" s="1"/>
      <c r="Z23" s="1"/>
      <c r="AA23" s="1"/>
      <c r="AB23" s="1"/>
      <c r="AC23" s="1"/>
    </row>
    <row r="24" spans="1:29" s="17" customFormat="1" ht="20.10000000000000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6"/>
      <c r="R24" s="6"/>
      <c r="S24" s="6"/>
      <c r="T24" s="6"/>
      <c r="U24" s="6"/>
      <c r="V24" s="81"/>
      <c r="W24" s="1"/>
      <c r="X24" s="1"/>
      <c r="Y24" s="1"/>
      <c r="Z24" s="1"/>
      <c r="AA24" s="1"/>
      <c r="AB24" s="1"/>
      <c r="AC24" s="1"/>
    </row>
    <row r="25" spans="1:29" s="17" customFormat="1" ht="20.100000000000001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7"/>
      <c r="R25" s="7"/>
      <c r="S25" s="7"/>
      <c r="T25" s="7"/>
      <c r="U25" s="7"/>
      <c r="V25" s="80"/>
      <c r="X25" s="25"/>
      <c r="Y25" s="25"/>
      <c r="Z25" s="25"/>
      <c r="AA25" s="25"/>
      <c r="AB25" s="25"/>
      <c r="AC25" s="25"/>
    </row>
    <row r="26" spans="1:29" s="17" customFormat="1" ht="20.100000000000001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7"/>
      <c r="R26" s="7"/>
      <c r="S26" s="7"/>
      <c r="T26" s="7"/>
      <c r="U26" s="7"/>
      <c r="V26" s="80"/>
      <c r="X26" s="25"/>
      <c r="Y26" s="25"/>
      <c r="Z26" s="25"/>
      <c r="AA26" s="25"/>
      <c r="AB26" s="25"/>
      <c r="AC26" s="25"/>
    </row>
    <row r="27" spans="1:29" s="17" customFormat="1" ht="20.100000000000001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7"/>
      <c r="R27" s="7"/>
      <c r="S27" s="7"/>
      <c r="T27" s="7"/>
      <c r="U27" s="7"/>
      <c r="V27" s="80"/>
      <c r="X27" s="25"/>
      <c r="Y27" s="25"/>
      <c r="Z27" s="25"/>
      <c r="AA27" s="25"/>
      <c r="AB27" s="25"/>
      <c r="AC27" s="25"/>
    </row>
    <row r="28" spans="1:29" s="17" customFormat="1" ht="20.100000000000001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7"/>
      <c r="R28" s="7"/>
      <c r="S28" s="7"/>
      <c r="T28" s="7"/>
      <c r="U28" s="7"/>
      <c r="V28" s="80"/>
      <c r="X28" s="25"/>
      <c r="Y28" s="25"/>
      <c r="Z28" s="25"/>
      <c r="AA28" s="25"/>
      <c r="AB28" s="25"/>
      <c r="AC28" s="25"/>
    </row>
    <row r="29" spans="1:29" s="17" customFormat="1" ht="20.100000000000001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7"/>
      <c r="R29" s="7"/>
      <c r="S29" s="7"/>
      <c r="T29" s="7"/>
      <c r="U29" s="7"/>
      <c r="V29" s="80"/>
      <c r="X29" s="25"/>
      <c r="Y29" s="25"/>
      <c r="Z29" s="25"/>
      <c r="AA29" s="25"/>
      <c r="AB29" s="25"/>
      <c r="AC29" s="25"/>
    </row>
    <row r="30" spans="1:29" s="17" customFormat="1" ht="20.100000000000001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7"/>
      <c r="R30" s="7"/>
      <c r="S30" s="7"/>
      <c r="T30" s="7"/>
      <c r="U30" s="7"/>
      <c r="V30" s="80"/>
      <c r="X30" s="25"/>
      <c r="Y30" s="25"/>
      <c r="Z30" s="25"/>
      <c r="AA30" s="25"/>
      <c r="AB30" s="25"/>
      <c r="AC30" s="25"/>
    </row>
    <row r="31" spans="1:29" s="17" customFormat="1" ht="20.100000000000001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7"/>
      <c r="R31" s="7"/>
      <c r="S31" s="7"/>
      <c r="T31" s="7"/>
      <c r="U31" s="7"/>
      <c r="V31" s="80"/>
      <c r="X31" s="25"/>
      <c r="Y31" s="25"/>
      <c r="Z31" s="25"/>
      <c r="AA31" s="25"/>
      <c r="AB31" s="25"/>
      <c r="AC31" s="25"/>
    </row>
    <row r="32" spans="1:29" s="17" customFormat="1" ht="20.100000000000001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7"/>
      <c r="R32" s="7"/>
      <c r="S32" s="7"/>
      <c r="T32" s="7"/>
      <c r="U32" s="7"/>
      <c r="V32" s="80"/>
      <c r="X32" s="25"/>
      <c r="Y32" s="25"/>
      <c r="Z32" s="25"/>
      <c r="AA32" s="25"/>
      <c r="AB32" s="25"/>
      <c r="AC32" s="25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X33" s="25"/>
      <c r="Y33" s="25"/>
      <c r="Z33" s="25"/>
      <c r="AA33" s="25"/>
      <c r="AB33" s="25"/>
      <c r="AC33" s="25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X34" s="25"/>
      <c r="Y34" s="25"/>
      <c r="Z34" s="25"/>
      <c r="AA34" s="25"/>
      <c r="AB34" s="25"/>
      <c r="AC34" s="25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25"/>
      <c r="AC35" s="25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25"/>
      <c r="AC36" s="25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25"/>
      <c r="AC37" s="25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25">
        <v>0</v>
      </c>
      <c r="AC38" s="25">
        <v>0</v>
      </c>
    </row>
    <row r="39" spans="1:29" s="17" customFormat="1" ht="20.100000000000001" customHeight="1" x14ac:dyDescent="0.2">
      <c r="A39" s="50"/>
      <c r="B39" s="50"/>
      <c r="Q39" s="25"/>
      <c r="R39" s="25"/>
      <c r="S39" s="25"/>
      <c r="T39" s="25"/>
      <c r="U39" s="25"/>
      <c r="V39" s="80"/>
      <c r="X39" s="25"/>
      <c r="Y39" s="25"/>
      <c r="Z39" s="25"/>
      <c r="AA39" s="25"/>
      <c r="AB39" s="25">
        <v>0</v>
      </c>
      <c r="AC39" s="25">
        <v>0</v>
      </c>
    </row>
    <row r="40" spans="1:29" s="17" customFormat="1" ht="20.100000000000001" customHeight="1" x14ac:dyDescent="0.2">
      <c r="A40" s="147"/>
      <c r="B40" s="50"/>
      <c r="Q40" s="25"/>
      <c r="R40" s="25"/>
      <c r="S40" s="25"/>
      <c r="T40" s="25"/>
      <c r="U40" s="25"/>
      <c r="V40" s="80"/>
      <c r="X40" s="25"/>
      <c r="Y40" s="25"/>
      <c r="Z40" s="25"/>
      <c r="AA40" s="25"/>
      <c r="AB40" s="25">
        <v>0</v>
      </c>
      <c r="AC40" s="25">
        <v>0</v>
      </c>
    </row>
    <row r="41" spans="1:29" ht="20.100000000000001" customHeight="1" x14ac:dyDescent="0.2">
      <c r="Q41" s="6"/>
      <c r="R41" s="6"/>
      <c r="S41" s="6"/>
      <c r="T41" s="6"/>
      <c r="U41" s="6"/>
    </row>
    <row r="42" spans="1:29" x14ac:dyDescent="0.2">
      <c r="Q42" s="6"/>
      <c r="R42" s="6"/>
      <c r="S42" s="6"/>
      <c r="T42" s="6"/>
      <c r="U42" s="6"/>
    </row>
    <row r="43" spans="1:29" x14ac:dyDescent="0.2">
      <c r="Q43" s="6"/>
      <c r="R43" s="6"/>
      <c r="S43" s="6"/>
      <c r="T43" s="6"/>
      <c r="U43" s="6"/>
    </row>
    <row r="44" spans="1:29" ht="20.100000000000001" customHeight="1" x14ac:dyDescent="0.2">
      <c r="Q44" s="6"/>
      <c r="R44" s="6"/>
      <c r="S44" s="6"/>
      <c r="T44" s="6"/>
      <c r="U44" s="6"/>
    </row>
    <row r="45" spans="1:29" ht="20.100000000000001" customHeight="1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B47" s="50"/>
      <c r="C47" s="50"/>
      <c r="Q47" s="6"/>
      <c r="R47" s="6"/>
      <c r="S47" s="6"/>
      <c r="T47" s="6"/>
      <c r="U47" s="6"/>
    </row>
    <row r="48" spans="1:29" ht="20.100000000000001" customHeight="1" x14ac:dyDescent="0.2">
      <c r="B48" s="147"/>
      <c r="C48" s="50"/>
      <c r="Q48" s="6"/>
      <c r="R48" s="6"/>
      <c r="S48" s="6"/>
      <c r="T48" s="6"/>
      <c r="U48" s="6"/>
    </row>
    <row r="49" spans="17:21" ht="20.100000000000001" customHeight="1" x14ac:dyDescent="0.2">
      <c r="Q49" s="6"/>
      <c r="R49" s="6"/>
      <c r="S49" s="6"/>
      <c r="T49" s="6"/>
      <c r="U49" s="6"/>
    </row>
  </sheetData>
  <mergeCells count="3">
    <mergeCell ref="A4:A5"/>
    <mergeCell ref="A13:B13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50"/>
  <sheetViews>
    <sheetView showGridLines="0" topLeftCell="A3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16" width="9.7109375" style="1" hidden="1" customWidth="1"/>
    <col min="17" max="21" width="15.7109375" style="1" hidden="1" customWidth="1"/>
    <col min="22" max="22" width="15.7109375" style="81" hidden="1" customWidth="1"/>
    <col min="23" max="23" width="15.7109375" style="1" hidden="1" customWidth="1"/>
    <col min="24" max="24" width="15.7109375" style="6" hidden="1" customWidth="1"/>
    <col min="25" max="29" width="15.7109375" style="6" customWidth="1"/>
    <col min="30" max="16384" width="9.140625" style="1"/>
  </cols>
  <sheetData>
    <row r="1" spans="1:29" s="12" customFormat="1" ht="20.100000000000001" customHeight="1" x14ac:dyDescent="0.25">
      <c r="A1" s="27" t="s">
        <v>587</v>
      </c>
      <c r="B1" s="28"/>
      <c r="C1" s="28"/>
      <c r="D1" s="28"/>
      <c r="E1" s="29"/>
      <c r="F1" s="28"/>
      <c r="G1" s="28"/>
      <c r="H1" s="3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588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7" customFormat="1" ht="20.100000000000001" customHeight="1" thickTop="1" x14ac:dyDescent="0.25">
      <c r="A4" s="250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7" customFormat="1" ht="20.100000000000001" customHeight="1" thickBot="1" x14ac:dyDescent="0.3">
      <c r="A5" s="251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">
      <c r="A6" s="26">
        <v>1</v>
      </c>
      <c r="B6" s="4" t="s">
        <v>209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7">
        <v>0</v>
      </c>
      <c r="R6" s="7">
        <v>0</v>
      </c>
      <c r="S6" s="86">
        <v>0</v>
      </c>
      <c r="T6" s="86">
        <v>0</v>
      </c>
      <c r="U6" s="86">
        <v>0</v>
      </c>
      <c r="V6" s="102">
        <v>0</v>
      </c>
      <c r="W6" s="86">
        <v>0</v>
      </c>
      <c r="X6" s="25">
        <v>0</v>
      </c>
      <c r="Y6" s="25">
        <v>0</v>
      </c>
      <c r="Z6" s="25">
        <v>0</v>
      </c>
      <c r="AA6" s="25">
        <v>0</v>
      </c>
      <c r="AB6" s="25">
        <v>0</v>
      </c>
      <c r="AC6" s="25">
        <f>'[1]DKI Jakarta'!AC6</f>
        <v>0</v>
      </c>
    </row>
    <row r="7" spans="1:29" s="17" customFormat="1" ht="20.100000000000001" customHeight="1" x14ac:dyDescent="0.2">
      <c r="A7" s="26">
        <v>2</v>
      </c>
      <c r="B7" s="4" t="s">
        <v>2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7">
        <v>0</v>
      </c>
      <c r="R7" s="7">
        <v>0</v>
      </c>
      <c r="S7" s="86">
        <v>0</v>
      </c>
      <c r="T7" s="86">
        <v>0</v>
      </c>
      <c r="U7" s="86">
        <v>0</v>
      </c>
      <c r="V7" s="102">
        <v>0</v>
      </c>
      <c r="W7" s="86">
        <v>0</v>
      </c>
      <c r="X7" s="25">
        <v>0</v>
      </c>
      <c r="Y7" s="25">
        <v>0</v>
      </c>
      <c r="Z7" s="25">
        <v>0</v>
      </c>
      <c r="AA7" s="25">
        <v>0</v>
      </c>
      <c r="AB7" s="25">
        <v>0</v>
      </c>
      <c r="AC7" s="25">
        <f>'[1]DKI Jakarta'!AC7</f>
        <v>0</v>
      </c>
    </row>
    <row r="8" spans="1:29" s="17" customFormat="1" ht="20.100000000000001" customHeight="1" x14ac:dyDescent="0.2">
      <c r="A8" s="26">
        <v>3</v>
      </c>
      <c r="B8" s="4" t="s">
        <v>3</v>
      </c>
      <c r="C8" s="35">
        <v>1400</v>
      </c>
      <c r="D8" s="35">
        <v>1160</v>
      </c>
      <c r="E8" s="35">
        <v>895</v>
      </c>
      <c r="F8" s="35">
        <v>1045</v>
      </c>
      <c r="G8" s="35">
        <v>1105</v>
      </c>
      <c r="H8" s="35">
        <v>1115</v>
      </c>
      <c r="I8" s="35">
        <v>1100</v>
      </c>
      <c r="J8" s="35">
        <v>1100</v>
      </c>
      <c r="K8" s="35">
        <v>1100</v>
      </c>
      <c r="L8" s="35">
        <v>1085</v>
      </c>
      <c r="M8" s="35">
        <v>2670</v>
      </c>
      <c r="N8" s="35">
        <v>1025</v>
      </c>
      <c r="O8" s="35">
        <v>760</v>
      </c>
      <c r="P8" s="35">
        <v>0</v>
      </c>
      <c r="Q8" s="7">
        <v>325</v>
      </c>
      <c r="R8" s="7">
        <v>325</v>
      </c>
      <c r="S8" s="86">
        <v>325</v>
      </c>
      <c r="T8" s="86">
        <v>425</v>
      </c>
      <c r="U8" s="86">
        <v>425</v>
      </c>
      <c r="V8" s="102">
        <v>367.48500000000001</v>
      </c>
      <c r="W8" s="86">
        <v>205</v>
      </c>
      <c r="X8" s="25">
        <v>99</v>
      </c>
      <c r="Y8" s="25">
        <v>69</v>
      </c>
      <c r="Z8" s="25">
        <v>69</v>
      </c>
      <c r="AA8" s="25">
        <v>69</v>
      </c>
      <c r="AB8" s="25">
        <v>0</v>
      </c>
      <c r="AC8" s="25">
        <f>'[1]DKI Jakarta'!AC8</f>
        <v>28.140331334309103</v>
      </c>
    </row>
    <row r="9" spans="1:29" s="17" customFormat="1" ht="20.100000000000001" customHeight="1" x14ac:dyDescent="0.2">
      <c r="A9" s="26">
        <v>4</v>
      </c>
      <c r="B9" s="4" t="s">
        <v>4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7">
        <v>0</v>
      </c>
      <c r="R9" s="7">
        <v>0</v>
      </c>
      <c r="S9" s="86">
        <v>0</v>
      </c>
      <c r="T9" s="86">
        <v>0</v>
      </c>
      <c r="U9" s="86">
        <v>0</v>
      </c>
      <c r="V9" s="102">
        <v>0</v>
      </c>
      <c r="W9" s="86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25">
        <f>'[1]DKI Jakarta'!AC9</f>
        <v>0</v>
      </c>
    </row>
    <row r="10" spans="1:29" s="17" customFormat="1" ht="20.100000000000001" customHeight="1" x14ac:dyDescent="0.2">
      <c r="A10" s="26">
        <v>5</v>
      </c>
      <c r="B10" s="4" t="s">
        <v>5</v>
      </c>
      <c r="C10" s="35">
        <v>695</v>
      </c>
      <c r="D10" s="35">
        <v>625</v>
      </c>
      <c r="E10" s="35">
        <v>625</v>
      </c>
      <c r="F10" s="35">
        <v>277</v>
      </c>
      <c r="G10" s="35">
        <v>277</v>
      </c>
      <c r="H10" s="35">
        <v>307</v>
      </c>
      <c r="I10" s="35">
        <v>310</v>
      </c>
      <c r="J10" s="35">
        <v>425</v>
      </c>
      <c r="K10" s="35">
        <v>425</v>
      </c>
      <c r="L10" s="35">
        <v>395</v>
      </c>
      <c r="M10" s="35">
        <v>272</v>
      </c>
      <c r="N10" s="35">
        <v>272</v>
      </c>
      <c r="O10" s="35">
        <v>289</v>
      </c>
      <c r="P10" s="35">
        <v>0</v>
      </c>
      <c r="Q10" s="7">
        <v>238</v>
      </c>
      <c r="R10" s="7">
        <v>238</v>
      </c>
      <c r="S10" s="86">
        <v>266</v>
      </c>
      <c r="T10" s="86">
        <v>205</v>
      </c>
      <c r="U10" s="86">
        <v>205</v>
      </c>
      <c r="V10" s="102">
        <v>245.31899999999993</v>
      </c>
      <c r="W10" s="86">
        <v>137</v>
      </c>
      <c r="X10" s="25">
        <v>4</v>
      </c>
      <c r="Y10" s="25">
        <v>0</v>
      </c>
      <c r="Z10" s="25">
        <v>0</v>
      </c>
      <c r="AA10" s="25">
        <v>0</v>
      </c>
      <c r="AB10" s="25">
        <v>0</v>
      </c>
      <c r="AC10" s="25">
        <f>'[1]DKI Jakarta'!AC10</f>
        <v>45.238452650124998</v>
      </c>
    </row>
    <row r="11" spans="1:29" s="17" customFormat="1" ht="20.100000000000001" customHeight="1" x14ac:dyDescent="0.2">
      <c r="A11" s="26">
        <v>6</v>
      </c>
      <c r="B11" s="4" t="s">
        <v>6</v>
      </c>
      <c r="C11" s="35">
        <v>1205</v>
      </c>
      <c r="D11" s="35">
        <v>1205</v>
      </c>
      <c r="E11" s="35">
        <v>1480</v>
      </c>
      <c r="F11" s="35">
        <v>897</v>
      </c>
      <c r="G11" s="35">
        <v>1200</v>
      </c>
      <c r="H11" s="35">
        <v>1080</v>
      </c>
      <c r="I11" s="35">
        <v>996</v>
      </c>
      <c r="J11" s="35">
        <v>990</v>
      </c>
      <c r="K11" s="35">
        <v>986</v>
      </c>
      <c r="L11" s="35">
        <v>986</v>
      </c>
      <c r="M11" s="35">
        <v>1811</v>
      </c>
      <c r="N11" s="35">
        <v>1650</v>
      </c>
      <c r="O11" s="35">
        <v>825</v>
      </c>
      <c r="P11" s="35">
        <v>0</v>
      </c>
      <c r="Q11" s="7">
        <v>593</v>
      </c>
      <c r="R11" s="7">
        <v>593</v>
      </c>
      <c r="S11" s="86">
        <v>593</v>
      </c>
      <c r="T11" s="86">
        <v>593</v>
      </c>
      <c r="U11" s="86">
        <v>593</v>
      </c>
      <c r="V11" s="102">
        <v>490.36399999999998</v>
      </c>
      <c r="W11" s="86">
        <v>528</v>
      </c>
      <c r="X11" s="25">
        <v>528</v>
      </c>
      <c r="Y11" s="25">
        <v>460</v>
      </c>
      <c r="Z11" s="25">
        <v>408</v>
      </c>
      <c r="AA11" s="25">
        <v>408</v>
      </c>
      <c r="AB11" s="25">
        <v>0</v>
      </c>
      <c r="AC11" s="25">
        <f>'[1]DKI Jakarta'!AC11</f>
        <v>340.63980346437501</v>
      </c>
    </row>
    <row r="12" spans="1:29" s="17" customFormat="1" ht="20.100000000000001" customHeight="1" thickBot="1" x14ac:dyDescent="0.3">
      <c r="A12" s="248" t="s">
        <v>20</v>
      </c>
      <c r="B12" s="249"/>
      <c r="C12" s="40">
        <v>3300</v>
      </c>
      <c r="D12" s="40">
        <v>2990</v>
      </c>
      <c r="E12" s="40">
        <v>3000</v>
      </c>
      <c r="F12" s="40">
        <v>2219</v>
      </c>
      <c r="G12" s="40">
        <v>2582</v>
      </c>
      <c r="H12" s="40">
        <v>2502</v>
      </c>
      <c r="I12" s="40">
        <v>2406</v>
      </c>
      <c r="J12" s="40">
        <v>2515</v>
      </c>
      <c r="K12" s="40">
        <v>2511</v>
      </c>
      <c r="L12" s="40">
        <v>2466</v>
      </c>
      <c r="M12" s="40">
        <v>4753</v>
      </c>
      <c r="N12" s="40">
        <v>2947</v>
      </c>
      <c r="O12" s="40">
        <v>1874</v>
      </c>
      <c r="P12" s="40">
        <v>0</v>
      </c>
      <c r="Q12" s="23">
        <f t="shared" ref="Q12:W12" si="0">SUM(Q6:Q11)</f>
        <v>1156</v>
      </c>
      <c r="R12" s="23">
        <f t="shared" si="0"/>
        <v>1156</v>
      </c>
      <c r="S12" s="79">
        <f t="shared" si="0"/>
        <v>1184</v>
      </c>
      <c r="T12" s="79">
        <f t="shared" si="0"/>
        <v>1223</v>
      </c>
      <c r="U12" s="79">
        <f t="shared" si="0"/>
        <v>1223</v>
      </c>
      <c r="V12" s="79">
        <f t="shared" si="0"/>
        <v>1103.1679999999999</v>
      </c>
      <c r="W12" s="79">
        <f t="shared" si="0"/>
        <v>870</v>
      </c>
      <c r="X12" s="23">
        <f>SUM(X6:X11)</f>
        <v>631</v>
      </c>
      <c r="Y12" s="23">
        <f>SUM(Y6:Y11)</f>
        <v>529</v>
      </c>
      <c r="Z12" s="23">
        <f>SUM(Z6:Z11)</f>
        <v>477</v>
      </c>
      <c r="AA12" s="23">
        <f>SUM(AA6:AA11)</f>
        <v>477</v>
      </c>
      <c r="AB12" s="23">
        <f t="shared" ref="AB12:AC12" si="1">SUM(AB6:AB11)</f>
        <v>0</v>
      </c>
      <c r="AC12" s="23">
        <f t="shared" si="1"/>
        <v>414.01858744880911</v>
      </c>
    </row>
    <row r="13" spans="1:29" s="17" customFormat="1" ht="15" customHeight="1" x14ac:dyDescent="0.2">
      <c r="A13" s="201" t="s">
        <v>639</v>
      </c>
      <c r="B13" s="202"/>
      <c r="C13" s="203"/>
      <c r="D13" s="203"/>
      <c r="E13" s="204"/>
      <c r="F13" s="203"/>
      <c r="G13" s="203"/>
      <c r="H13" s="205"/>
      <c r="I13" s="206"/>
      <c r="J13" s="206"/>
      <c r="K13" s="206"/>
      <c r="L13" s="206"/>
      <c r="M13" s="206"/>
      <c r="N13" s="206"/>
      <c r="O13" s="206"/>
      <c r="P13" s="206"/>
      <c r="Q13" s="207"/>
      <c r="R13" s="207"/>
      <c r="S13" s="207"/>
      <c r="T13" s="207"/>
      <c r="U13" s="208"/>
      <c r="V13" s="209"/>
      <c r="W13" s="206"/>
      <c r="X13" s="206"/>
      <c r="Y13" s="206"/>
      <c r="Z13" s="206"/>
      <c r="AA13" s="206"/>
      <c r="AB13" s="206"/>
      <c r="AC13" s="206"/>
    </row>
    <row r="14" spans="1:29" s="17" customFormat="1" ht="15" customHeight="1" x14ac:dyDescent="0.2">
      <c r="A14" s="210" t="s">
        <v>638</v>
      </c>
      <c r="B14" s="202"/>
      <c r="C14" s="203"/>
      <c r="D14" s="203"/>
      <c r="E14" s="204"/>
      <c r="F14" s="203"/>
      <c r="G14" s="203"/>
      <c r="H14" s="205"/>
      <c r="I14" s="206"/>
      <c r="J14" s="206"/>
      <c r="K14" s="206"/>
      <c r="L14" s="206"/>
      <c r="M14" s="206"/>
      <c r="N14" s="206"/>
      <c r="O14" s="206"/>
      <c r="P14" s="206"/>
      <c r="Q14" s="207"/>
      <c r="R14" s="207"/>
      <c r="S14" s="207"/>
      <c r="T14" s="207"/>
      <c r="U14" s="208"/>
      <c r="V14" s="209"/>
      <c r="W14" s="206"/>
      <c r="X14" s="206"/>
      <c r="Y14" s="206"/>
      <c r="Z14" s="206"/>
      <c r="AA14" s="206"/>
      <c r="AB14" s="206"/>
      <c r="AC14" s="206"/>
    </row>
    <row r="15" spans="1:29" s="17" customFormat="1" ht="13.5" x14ac:dyDescent="0.2">
      <c r="A15" s="202" t="s">
        <v>636</v>
      </c>
      <c r="B15" s="202"/>
      <c r="C15" s="202"/>
      <c r="D15" s="202"/>
      <c r="E15" s="211"/>
      <c r="F15" s="202"/>
      <c r="G15" s="202"/>
      <c r="H15" s="212"/>
      <c r="I15" s="213"/>
      <c r="J15" s="213"/>
      <c r="K15" s="213"/>
      <c r="L15" s="213"/>
      <c r="M15" s="213"/>
      <c r="N15" s="213"/>
      <c r="O15" s="213"/>
      <c r="P15" s="213"/>
      <c r="Q15" s="214"/>
      <c r="R15" s="214"/>
      <c r="S15" s="214"/>
      <c r="T15" s="214"/>
      <c r="U15" s="215"/>
      <c r="V15" s="216"/>
      <c r="W15" s="213"/>
      <c r="X15" s="213"/>
      <c r="Y15" s="213"/>
      <c r="Z15" s="213"/>
      <c r="AA15" s="213"/>
      <c r="AB15" s="213"/>
      <c r="AC15" s="213"/>
    </row>
    <row r="16" spans="1:29" s="17" customFormat="1" ht="13.5" x14ac:dyDescent="0.2">
      <c r="A16" s="217" t="s">
        <v>637</v>
      </c>
      <c r="B16" s="211"/>
      <c r="C16" s="202"/>
      <c r="D16" s="202"/>
      <c r="E16" s="211"/>
      <c r="F16" s="202"/>
      <c r="G16" s="202"/>
      <c r="H16" s="212"/>
      <c r="I16" s="213"/>
      <c r="J16" s="213"/>
      <c r="K16" s="213"/>
      <c r="L16" s="213"/>
      <c r="M16" s="213"/>
      <c r="N16" s="213"/>
      <c r="O16" s="213"/>
      <c r="P16" s="213"/>
      <c r="Q16" s="214"/>
      <c r="R16" s="214"/>
      <c r="S16" s="214"/>
      <c r="T16" s="214"/>
      <c r="U16" s="215"/>
      <c r="V16" s="216"/>
      <c r="W16" s="213"/>
      <c r="X16" s="213"/>
      <c r="Y16" s="213"/>
      <c r="Z16" s="213"/>
      <c r="AA16" s="213"/>
      <c r="AB16" s="213"/>
      <c r="AC16" s="213"/>
    </row>
    <row r="17" spans="1:29" s="17" customFormat="1" ht="20.100000000000001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7"/>
      <c r="R17" s="7"/>
      <c r="S17" s="7"/>
      <c r="T17" s="7"/>
      <c r="U17" s="7"/>
      <c r="V17" s="80"/>
      <c r="AB17" s="223"/>
      <c r="AC17" s="223"/>
    </row>
    <row r="18" spans="1:29" s="17" customFormat="1" ht="20.100000000000001" customHeigh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7"/>
      <c r="R18" s="7"/>
      <c r="S18" s="7"/>
      <c r="T18" s="7"/>
      <c r="U18" s="7"/>
      <c r="V18" s="80"/>
      <c r="AB18" s="223"/>
      <c r="AC18" s="223"/>
    </row>
    <row r="19" spans="1:29" s="17" customFormat="1" ht="20.100000000000001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7"/>
      <c r="R19" s="7"/>
      <c r="S19" s="7"/>
      <c r="T19" s="7"/>
      <c r="U19" s="7"/>
      <c r="V19" s="80"/>
      <c r="AB19" s="223"/>
      <c r="AC19" s="223"/>
    </row>
    <row r="20" spans="1:29" s="17" customFormat="1" ht="20.100000000000001" customHeight="1" x14ac:dyDescent="0.2">
      <c r="A20" s="50"/>
      <c r="B20" s="50"/>
      <c r="Q20" s="25"/>
      <c r="R20" s="25"/>
      <c r="S20" s="25"/>
      <c r="T20" s="25"/>
      <c r="U20" s="25"/>
      <c r="V20" s="80"/>
      <c r="AB20" s="223"/>
      <c r="AC20" s="223"/>
    </row>
    <row r="21" spans="1:29" s="17" customFormat="1" ht="20.100000000000001" customHeight="1" x14ac:dyDescent="0.2">
      <c r="A21" s="147"/>
      <c r="B21" s="50"/>
      <c r="Q21" s="25"/>
      <c r="R21" s="25"/>
      <c r="S21" s="25"/>
      <c r="T21" s="25"/>
      <c r="U21" s="25"/>
      <c r="V21" s="80"/>
    </row>
    <row r="22" spans="1:29" s="17" customFormat="1" ht="20.10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6"/>
      <c r="R22" s="6"/>
      <c r="S22" s="6"/>
      <c r="T22" s="6"/>
      <c r="U22" s="6"/>
      <c r="V22" s="81"/>
      <c r="W22" s="1"/>
      <c r="X22" s="1"/>
      <c r="Y22" s="1"/>
      <c r="Z22" s="1"/>
      <c r="AA22" s="1"/>
      <c r="AB22" s="1"/>
      <c r="AC22" s="1"/>
    </row>
    <row r="23" spans="1:29" s="17" customFormat="1" ht="20.10000000000000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6"/>
      <c r="R23" s="6"/>
      <c r="S23" s="6"/>
      <c r="T23" s="6"/>
      <c r="U23" s="6"/>
      <c r="V23" s="81"/>
      <c r="W23" s="1"/>
      <c r="X23" s="1"/>
      <c r="Y23" s="1"/>
      <c r="Z23" s="1"/>
      <c r="AA23" s="1"/>
      <c r="AB23" s="1"/>
      <c r="AC23" s="1"/>
    </row>
    <row r="24" spans="1:29" s="17" customFormat="1" ht="20.100000000000001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7"/>
      <c r="R24" s="7"/>
      <c r="S24" s="7"/>
      <c r="T24" s="7"/>
      <c r="U24" s="7"/>
      <c r="V24" s="80"/>
      <c r="X24" s="25"/>
      <c r="Y24" s="25"/>
      <c r="Z24" s="25"/>
      <c r="AA24" s="25"/>
      <c r="AB24" s="25"/>
      <c r="AC24" s="25"/>
    </row>
    <row r="25" spans="1:29" s="17" customFormat="1" ht="20.100000000000001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7"/>
      <c r="R25" s="7"/>
      <c r="S25" s="7"/>
      <c r="T25" s="7"/>
      <c r="U25" s="7"/>
      <c r="V25" s="80"/>
      <c r="X25" s="25"/>
      <c r="Y25" s="25"/>
      <c r="Z25" s="25"/>
      <c r="AA25" s="25"/>
      <c r="AB25" s="25"/>
      <c r="AC25" s="25"/>
    </row>
    <row r="26" spans="1:29" s="17" customFormat="1" ht="20.100000000000001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7"/>
      <c r="R26" s="7"/>
      <c r="S26" s="7"/>
      <c r="T26" s="7"/>
      <c r="U26" s="7"/>
      <c r="V26" s="80"/>
      <c r="X26" s="25"/>
      <c r="Y26" s="25"/>
      <c r="Z26" s="25"/>
      <c r="AA26" s="25"/>
      <c r="AB26" s="25"/>
      <c r="AC26" s="25"/>
    </row>
    <row r="27" spans="1:29" s="17" customFormat="1" ht="20.100000000000001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7"/>
      <c r="R27" s="7"/>
      <c r="S27" s="7"/>
      <c r="T27" s="7"/>
      <c r="U27" s="7"/>
      <c r="V27" s="80"/>
      <c r="X27" s="25"/>
      <c r="Y27" s="25"/>
      <c r="Z27" s="25"/>
      <c r="AA27" s="25"/>
      <c r="AB27" s="25"/>
      <c r="AC27" s="25"/>
    </row>
    <row r="28" spans="1:29" s="17" customFormat="1" ht="20.100000000000001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7"/>
      <c r="R28" s="7"/>
      <c r="S28" s="7"/>
      <c r="T28" s="7"/>
      <c r="U28" s="7"/>
      <c r="V28" s="80"/>
      <c r="X28" s="25"/>
      <c r="Y28" s="25"/>
      <c r="Z28" s="25"/>
      <c r="AA28" s="25"/>
      <c r="AB28" s="25"/>
      <c r="AC28" s="25"/>
    </row>
    <row r="29" spans="1:29" s="17" customFormat="1" ht="20.100000000000001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7"/>
      <c r="R29" s="7"/>
      <c r="S29" s="7"/>
      <c r="T29" s="7"/>
      <c r="U29" s="7"/>
      <c r="V29" s="80"/>
      <c r="X29" s="25"/>
      <c r="Y29" s="25"/>
      <c r="Z29" s="25"/>
      <c r="AA29" s="25"/>
      <c r="AB29" s="25"/>
      <c r="AC29" s="25"/>
    </row>
    <row r="30" spans="1:29" s="17" customFormat="1" ht="20.100000000000001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7"/>
      <c r="R30" s="7"/>
      <c r="S30" s="7"/>
      <c r="T30" s="7"/>
      <c r="U30" s="7"/>
      <c r="V30" s="80"/>
      <c r="X30" s="25"/>
      <c r="Y30" s="25"/>
      <c r="Z30" s="25"/>
      <c r="AA30" s="25"/>
      <c r="AB30" s="25"/>
      <c r="AC30" s="25"/>
    </row>
    <row r="31" spans="1:29" s="17" customFormat="1" ht="20.100000000000001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7"/>
      <c r="R31" s="7"/>
      <c r="S31" s="7"/>
      <c r="T31" s="7"/>
      <c r="U31" s="7"/>
      <c r="V31" s="80"/>
      <c r="X31" s="25"/>
      <c r="Y31" s="25"/>
      <c r="Z31" s="25"/>
      <c r="AA31" s="25"/>
      <c r="AB31" s="25"/>
      <c r="AC31" s="25"/>
    </row>
    <row r="32" spans="1:29" s="17" customFormat="1" ht="20.100000000000001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7"/>
      <c r="R32" s="7"/>
      <c r="S32" s="7"/>
      <c r="T32" s="7"/>
      <c r="U32" s="7"/>
      <c r="V32" s="80"/>
      <c r="X32" s="25"/>
      <c r="Y32" s="25"/>
      <c r="Z32" s="25"/>
      <c r="AA32" s="25"/>
      <c r="AB32" s="25"/>
      <c r="AC32" s="25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X33" s="25"/>
      <c r="Y33" s="25"/>
      <c r="Z33" s="25"/>
      <c r="AA33" s="25"/>
      <c r="AB33" s="25"/>
      <c r="AC33" s="25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X34" s="25"/>
      <c r="Y34" s="25"/>
      <c r="Z34" s="25"/>
      <c r="AA34" s="25"/>
      <c r="AB34" s="25"/>
      <c r="AC34" s="25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25"/>
      <c r="AC35" s="25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25"/>
      <c r="AC36" s="25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25"/>
      <c r="AC37" s="25"/>
    </row>
    <row r="38" spans="1:29" s="17" customFormat="1" ht="20.100000000000001" customHeight="1" x14ac:dyDescent="0.25">
      <c r="Q38" s="25"/>
      <c r="R38" s="25"/>
      <c r="S38" s="25"/>
      <c r="T38" s="25"/>
      <c r="U38" s="25"/>
      <c r="V38" s="80"/>
      <c r="X38" s="25"/>
      <c r="Y38" s="25"/>
      <c r="Z38" s="25"/>
      <c r="AA38" s="25"/>
      <c r="AB38" s="25"/>
      <c r="AC38" s="25"/>
    </row>
    <row r="39" spans="1:29" s="17" customFormat="1" ht="20.100000000000001" customHeight="1" x14ac:dyDescent="0.25">
      <c r="Q39" s="25"/>
      <c r="R39" s="25"/>
      <c r="S39" s="25"/>
      <c r="T39" s="25"/>
      <c r="U39" s="25"/>
      <c r="V39" s="80"/>
      <c r="X39" s="25"/>
      <c r="Y39" s="25"/>
      <c r="Z39" s="25"/>
      <c r="AA39" s="25"/>
      <c r="AB39" s="25"/>
      <c r="AC39" s="25"/>
    </row>
    <row r="40" spans="1:29" s="17" customFormat="1" ht="20.100000000000001" customHeight="1" x14ac:dyDescent="0.2">
      <c r="A40" s="50"/>
      <c r="B40" s="50"/>
      <c r="Q40" s="25"/>
      <c r="R40" s="25"/>
      <c r="S40" s="25"/>
      <c r="T40" s="25"/>
      <c r="U40" s="25"/>
      <c r="V40" s="80"/>
      <c r="X40" s="25"/>
      <c r="Y40" s="25"/>
      <c r="Z40" s="25"/>
      <c r="AA40" s="25"/>
      <c r="AB40" s="25"/>
      <c r="AC40" s="25"/>
    </row>
    <row r="41" spans="1:29" s="17" customFormat="1" ht="20.100000000000001" customHeight="1" x14ac:dyDescent="0.2">
      <c r="A41" s="147"/>
      <c r="B41" s="50"/>
      <c r="Q41" s="25"/>
      <c r="R41" s="25"/>
      <c r="S41" s="25"/>
      <c r="T41" s="25"/>
      <c r="U41" s="25"/>
      <c r="V41" s="80"/>
      <c r="X41" s="25"/>
      <c r="Y41" s="25"/>
      <c r="Z41" s="25"/>
      <c r="AA41" s="25"/>
      <c r="AB41" s="25"/>
      <c r="AC41" s="25"/>
    </row>
    <row r="42" spans="1:29" x14ac:dyDescent="0.2">
      <c r="Q42" s="6"/>
      <c r="R42" s="6"/>
      <c r="S42" s="6"/>
      <c r="T42" s="6"/>
      <c r="U42" s="6"/>
    </row>
    <row r="43" spans="1:29" x14ac:dyDescent="0.2">
      <c r="Q43" s="6"/>
      <c r="R43" s="6"/>
      <c r="S43" s="6"/>
      <c r="T43" s="6"/>
      <c r="U43" s="6"/>
    </row>
    <row r="44" spans="1:29" ht="20.100000000000001" customHeight="1" x14ac:dyDescent="0.2">
      <c r="Q44" s="6"/>
      <c r="R44" s="6"/>
      <c r="S44" s="6"/>
      <c r="T44" s="6"/>
      <c r="U44" s="6"/>
    </row>
    <row r="45" spans="1:29" ht="20.100000000000001" customHeight="1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B48" s="50"/>
      <c r="C48" s="50"/>
      <c r="Q48" s="6"/>
      <c r="R48" s="6"/>
      <c r="S48" s="6"/>
      <c r="T48" s="6"/>
      <c r="U48" s="6"/>
    </row>
    <row r="49" spans="2:21" ht="20.100000000000001" customHeight="1" x14ac:dyDescent="0.2">
      <c r="B49" s="147"/>
      <c r="C49" s="50"/>
      <c r="Q49" s="6"/>
      <c r="R49" s="6"/>
      <c r="S49" s="6"/>
      <c r="T49" s="6"/>
      <c r="U49" s="6"/>
    </row>
    <row r="50" spans="2:21" ht="20.100000000000001" customHeight="1" x14ac:dyDescent="0.2">
      <c r="Q50" s="6"/>
      <c r="R50" s="6"/>
      <c r="S50" s="6"/>
      <c r="T50" s="6"/>
      <c r="U50" s="6"/>
    </row>
  </sheetData>
  <mergeCells count="3">
    <mergeCell ref="A4:A5"/>
    <mergeCell ref="A12:B12"/>
    <mergeCell ref="C4:AC4"/>
  </mergeCells>
  <pageMargins left="0.7" right="0.7" top="0.75" bottom="0.75" header="0.3" footer="0.3"/>
  <pageSetup paperSize="9" scale="81" orientation="portrait" horizontalDpi="4294967293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C51"/>
  <sheetViews>
    <sheetView showGridLines="0" topLeftCell="A20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16" width="9.7109375" style="1" hidden="1" customWidth="1"/>
    <col min="17" max="21" width="15.7109375" style="1" hidden="1" customWidth="1"/>
    <col min="22" max="22" width="15.7109375" style="81" hidden="1" customWidth="1"/>
    <col min="23" max="23" width="15.7109375" style="1" hidden="1" customWidth="1"/>
    <col min="24" max="24" width="15.7109375" style="6" hidden="1" customWidth="1"/>
    <col min="25" max="29" width="15.7109375" style="6" customWidth="1"/>
    <col min="30" max="16384" width="9.140625" style="1"/>
  </cols>
  <sheetData>
    <row r="1" spans="1:29" s="12" customFormat="1" ht="20.100000000000001" customHeight="1" x14ac:dyDescent="0.25">
      <c r="A1" s="27" t="s">
        <v>589</v>
      </c>
      <c r="B1" s="28"/>
      <c r="C1" s="28"/>
      <c r="D1" s="28"/>
      <c r="E1" s="29"/>
      <c r="F1" s="28"/>
      <c r="G1" s="28"/>
      <c r="H1" s="3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590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">
      <c r="A6" s="26">
        <v>1</v>
      </c>
      <c r="B6" s="180" t="s">
        <v>210</v>
      </c>
      <c r="C6" s="35">
        <v>26905</v>
      </c>
      <c r="D6" s="35">
        <v>53302</v>
      </c>
      <c r="E6" s="35">
        <v>47052</v>
      </c>
      <c r="F6" s="35">
        <v>42080</v>
      </c>
      <c r="G6" s="35">
        <v>39594</v>
      </c>
      <c r="H6" s="35">
        <v>39727</v>
      </c>
      <c r="I6" s="35">
        <v>41250</v>
      </c>
      <c r="J6" s="35">
        <v>33945</v>
      </c>
      <c r="K6" s="35">
        <v>41442</v>
      </c>
      <c r="L6" s="35">
        <v>39039</v>
      </c>
      <c r="M6" s="35">
        <v>39556</v>
      </c>
      <c r="N6" s="35">
        <v>23727</v>
      </c>
      <c r="O6" s="35">
        <v>36485</v>
      </c>
      <c r="P6" s="35">
        <v>37788</v>
      </c>
      <c r="Q6" s="7">
        <v>38555</v>
      </c>
      <c r="R6" s="7">
        <v>38555</v>
      </c>
      <c r="S6" s="86">
        <v>37402</v>
      </c>
      <c r="T6" s="86">
        <v>37828</v>
      </c>
      <c r="U6" s="83">
        <v>36464</v>
      </c>
      <c r="V6" s="102">
        <v>21444.179000000167</v>
      </c>
      <c r="W6" s="83">
        <v>36903</v>
      </c>
      <c r="X6" s="25">
        <v>36208</v>
      </c>
      <c r="Y6" s="25">
        <v>34335</v>
      </c>
      <c r="Z6" s="25">
        <v>33771.5</v>
      </c>
      <c r="AA6" s="25">
        <v>27209.499999999993</v>
      </c>
      <c r="AB6" s="25">
        <v>0</v>
      </c>
      <c r="AC6" s="25">
        <f>[1]JaBar!AC6-[2]JaBar!AC6</f>
        <v>19785.872394260743</v>
      </c>
    </row>
    <row r="7" spans="1:29" s="17" customFormat="1" ht="20.100000000000001" customHeight="1" x14ac:dyDescent="0.2">
      <c r="A7" s="26">
        <v>2</v>
      </c>
      <c r="B7" s="180" t="s">
        <v>211</v>
      </c>
      <c r="C7" s="35">
        <v>41582</v>
      </c>
      <c r="D7" s="35">
        <v>42164</v>
      </c>
      <c r="E7" s="35">
        <v>41586</v>
      </c>
      <c r="F7" s="35">
        <v>39876</v>
      </c>
      <c r="G7" s="35">
        <v>40380</v>
      </c>
      <c r="H7" s="35">
        <v>40896</v>
      </c>
      <c r="I7" s="35">
        <v>41901</v>
      </c>
      <c r="J7" s="35">
        <v>45029</v>
      </c>
      <c r="K7" s="35">
        <v>38959</v>
      </c>
      <c r="L7" s="35">
        <v>42883</v>
      </c>
      <c r="M7" s="35">
        <v>42803</v>
      </c>
      <c r="N7" s="35">
        <v>23921</v>
      </c>
      <c r="O7" s="35">
        <v>43010</v>
      </c>
      <c r="P7" s="35">
        <v>44127</v>
      </c>
      <c r="Q7" s="7">
        <v>48393</v>
      </c>
      <c r="R7" s="7">
        <v>50008</v>
      </c>
      <c r="S7" s="86">
        <v>48380</v>
      </c>
      <c r="T7" s="86">
        <v>44543</v>
      </c>
      <c r="U7" s="83">
        <v>45257</v>
      </c>
      <c r="V7" s="102">
        <v>14364.189000000049</v>
      </c>
      <c r="W7" s="83">
        <v>45183</v>
      </c>
      <c r="X7" s="25">
        <v>45975</v>
      </c>
      <c r="Y7" s="25">
        <v>47239</v>
      </c>
      <c r="Z7" s="25">
        <v>46798</v>
      </c>
      <c r="AA7" s="25">
        <v>46811</v>
      </c>
      <c r="AB7" s="25">
        <v>0</v>
      </c>
      <c r="AC7" s="25">
        <f>[1]JaBar!AC7-[2]JaBar!AC7</f>
        <v>24712.147178451272</v>
      </c>
    </row>
    <row r="8" spans="1:29" s="17" customFormat="1" ht="20.100000000000001" customHeight="1" x14ac:dyDescent="0.2">
      <c r="A8" s="26">
        <v>3</v>
      </c>
      <c r="B8" s="180" t="s">
        <v>212</v>
      </c>
      <c r="C8" s="35">
        <v>47607</v>
      </c>
      <c r="D8" s="35">
        <v>45952</v>
      </c>
      <c r="E8" s="35">
        <v>46135</v>
      </c>
      <c r="F8" s="35">
        <v>46173</v>
      </c>
      <c r="G8" s="35">
        <v>46240</v>
      </c>
      <c r="H8" s="35">
        <v>49378</v>
      </c>
      <c r="I8" s="35">
        <v>48717</v>
      </c>
      <c r="J8" s="35">
        <v>50091</v>
      </c>
      <c r="K8" s="35">
        <v>48815</v>
      </c>
      <c r="L8" s="35">
        <v>48369</v>
      </c>
      <c r="M8" s="35">
        <v>49301</v>
      </c>
      <c r="N8" s="35">
        <v>30943</v>
      </c>
      <c r="O8" s="35">
        <v>48662</v>
      </c>
      <c r="P8" s="35">
        <v>48714</v>
      </c>
      <c r="Q8" s="7">
        <v>49040</v>
      </c>
      <c r="R8" s="7">
        <v>46999</v>
      </c>
      <c r="S8" s="86">
        <v>47210</v>
      </c>
      <c r="T8" s="86">
        <v>46852</v>
      </c>
      <c r="U8" s="83">
        <v>47945</v>
      </c>
      <c r="V8" s="102">
        <v>29535.163000000251</v>
      </c>
      <c r="W8" s="83">
        <v>46895</v>
      </c>
      <c r="X8" s="25">
        <v>46049</v>
      </c>
      <c r="Y8" s="25">
        <v>46305</v>
      </c>
      <c r="Z8" s="25">
        <v>45241</v>
      </c>
      <c r="AA8" s="25">
        <v>40068.400000000001</v>
      </c>
      <c r="AB8" s="25">
        <v>0</v>
      </c>
      <c r="AC8" s="25">
        <f>[1]JaBar!AC8-[2]JaBar!AC8</f>
        <v>34721.404762062302</v>
      </c>
    </row>
    <row r="9" spans="1:29" s="17" customFormat="1" ht="20.100000000000001" customHeight="1" x14ac:dyDescent="0.2">
      <c r="A9" s="26">
        <v>4</v>
      </c>
      <c r="B9" s="180" t="s">
        <v>213</v>
      </c>
      <c r="C9" s="35">
        <v>48369</v>
      </c>
      <c r="D9" s="35">
        <v>46394</v>
      </c>
      <c r="E9" s="35">
        <v>48301</v>
      </c>
      <c r="F9" s="35">
        <v>47176</v>
      </c>
      <c r="G9" s="35">
        <v>47022</v>
      </c>
      <c r="H9" s="35">
        <v>46745</v>
      </c>
      <c r="I9" s="35">
        <v>46186</v>
      </c>
      <c r="J9" s="35">
        <v>49353</v>
      </c>
      <c r="K9" s="35">
        <v>49459</v>
      </c>
      <c r="L9" s="35">
        <v>44681</v>
      </c>
      <c r="M9" s="35">
        <v>47031</v>
      </c>
      <c r="N9" s="35">
        <v>45935</v>
      </c>
      <c r="O9" s="35">
        <v>45935</v>
      </c>
      <c r="P9" s="35">
        <v>43321</v>
      </c>
      <c r="Q9" s="7">
        <v>43295</v>
      </c>
      <c r="R9" s="7">
        <v>30053</v>
      </c>
      <c r="S9" s="86">
        <v>28716</v>
      </c>
      <c r="T9" s="86">
        <v>28700</v>
      </c>
      <c r="U9" s="83">
        <v>30275</v>
      </c>
      <c r="V9" s="102">
        <v>23298.817000000079</v>
      </c>
      <c r="W9" s="83">
        <v>32228</v>
      </c>
      <c r="X9" s="25">
        <v>32228</v>
      </c>
      <c r="Y9" s="25">
        <v>31874</v>
      </c>
      <c r="Z9" s="25">
        <v>31857</v>
      </c>
      <c r="AA9" s="25">
        <v>31176.3</v>
      </c>
      <c r="AB9" s="25">
        <v>0</v>
      </c>
      <c r="AC9" s="25">
        <f>[1]JaBar!AC9-[2]JaBar!AC9</f>
        <v>22103.67699898217</v>
      </c>
    </row>
    <row r="10" spans="1:29" s="17" customFormat="1" ht="20.100000000000001" customHeight="1" x14ac:dyDescent="0.2">
      <c r="A10" s="26">
        <v>5</v>
      </c>
      <c r="B10" s="180" t="s">
        <v>214</v>
      </c>
      <c r="C10" s="35">
        <v>38937</v>
      </c>
      <c r="D10" s="35">
        <v>41189</v>
      </c>
      <c r="E10" s="35">
        <v>41778</v>
      </c>
      <c r="F10" s="35">
        <v>41709</v>
      </c>
      <c r="G10" s="35">
        <v>42063</v>
      </c>
      <c r="H10" s="35">
        <v>41685</v>
      </c>
      <c r="I10" s="35">
        <v>40926</v>
      </c>
      <c r="J10" s="35">
        <v>42489</v>
      </c>
      <c r="K10" s="35">
        <v>42799</v>
      </c>
      <c r="L10" s="35">
        <v>41322</v>
      </c>
      <c r="M10" s="35">
        <v>37692</v>
      </c>
      <c r="N10" s="35">
        <v>27247</v>
      </c>
      <c r="O10" s="35">
        <v>40044</v>
      </c>
      <c r="P10" s="35">
        <v>40295</v>
      </c>
      <c r="Q10" s="7">
        <v>41138</v>
      </c>
      <c r="R10" s="7">
        <v>40472</v>
      </c>
      <c r="S10" s="86">
        <v>40940</v>
      </c>
      <c r="T10" s="86">
        <v>41041</v>
      </c>
      <c r="U10" s="83">
        <v>40306</v>
      </c>
      <c r="V10" s="102">
        <v>23315.941000000108</v>
      </c>
      <c r="W10" s="83">
        <v>37011</v>
      </c>
      <c r="X10" s="25">
        <v>37645</v>
      </c>
      <c r="Y10" s="25">
        <v>36993</v>
      </c>
      <c r="Z10" s="25">
        <v>36692</v>
      </c>
      <c r="AA10" s="25">
        <v>37292</v>
      </c>
      <c r="AB10" s="25">
        <v>0</v>
      </c>
      <c r="AC10" s="25">
        <f>[1]JaBar!AC10-[2]JaBar!AC10</f>
        <v>15531.172295258362</v>
      </c>
    </row>
    <row r="11" spans="1:29" s="17" customFormat="1" ht="20.100000000000001" customHeight="1" x14ac:dyDescent="0.2">
      <c r="A11" s="26">
        <v>6</v>
      </c>
      <c r="B11" s="180" t="s">
        <v>215</v>
      </c>
      <c r="C11" s="35">
        <v>40525</v>
      </c>
      <c r="D11" s="35">
        <v>39418</v>
      </c>
      <c r="E11" s="35">
        <v>38966</v>
      </c>
      <c r="F11" s="35">
        <v>41338</v>
      </c>
      <c r="G11" s="35">
        <v>40220</v>
      </c>
      <c r="H11" s="35">
        <v>40657</v>
      </c>
      <c r="I11" s="35">
        <v>44127</v>
      </c>
      <c r="J11" s="35">
        <v>42889</v>
      </c>
      <c r="K11" s="35">
        <v>42115</v>
      </c>
      <c r="L11" s="35">
        <v>36338</v>
      </c>
      <c r="M11" s="35">
        <v>36905</v>
      </c>
      <c r="N11" s="35">
        <v>13310</v>
      </c>
      <c r="O11" s="35">
        <v>36572</v>
      </c>
      <c r="P11" s="35">
        <v>36405</v>
      </c>
      <c r="Q11" s="7">
        <v>35693</v>
      </c>
      <c r="R11" s="7">
        <v>37003</v>
      </c>
      <c r="S11" s="86">
        <v>36946</v>
      </c>
      <c r="T11" s="86">
        <v>36971</v>
      </c>
      <c r="U11" s="83">
        <v>36350</v>
      </c>
      <c r="V11" s="102">
        <v>13422.009000000029</v>
      </c>
      <c r="W11" s="83">
        <v>36633</v>
      </c>
      <c r="X11" s="25">
        <v>36460</v>
      </c>
      <c r="Y11" s="25">
        <v>36080</v>
      </c>
      <c r="Z11" s="25">
        <v>34758</v>
      </c>
      <c r="AA11" s="25">
        <v>33812</v>
      </c>
      <c r="AB11" s="25">
        <v>0</v>
      </c>
      <c r="AC11" s="25">
        <f>[1]JaBar!AC11-[2]JaBar!AC11</f>
        <v>44489.915735940798</v>
      </c>
    </row>
    <row r="12" spans="1:29" s="17" customFormat="1" ht="20.100000000000001" customHeight="1" x14ac:dyDescent="0.2">
      <c r="A12" s="26">
        <v>7</v>
      </c>
      <c r="B12" s="180" t="s">
        <v>216</v>
      </c>
      <c r="C12" s="35">
        <v>45052</v>
      </c>
      <c r="D12" s="35">
        <v>40690</v>
      </c>
      <c r="E12" s="35">
        <v>43726</v>
      </c>
      <c r="F12" s="35">
        <v>43810</v>
      </c>
      <c r="G12" s="35">
        <v>44419</v>
      </c>
      <c r="H12" s="35">
        <v>44046</v>
      </c>
      <c r="I12" s="35">
        <v>41667</v>
      </c>
      <c r="J12" s="35">
        <v>45032</v>
      </c>
      <c r="K12" s="35">
        <v>44380</v>
      </c>
      <c r="L12" s="35">
        <v>30750</v>
      </c>
      <c r="M12" s="35">
        <v>44911</v>
      </c>
      <c r="N12" s="35">
        <v>31512</v>
      </c>
      <c r="O12" s="35">
        <v>37929</v>
      </c>
      <c r="P12" s="35">
        <v>37941</v>
      </c>
      <c r="Q12" s="7">
        <v>37950</v>
      </c>
      <c r="R12" s="7">
        <v>37950</v>
      </c>
      <c r="S12" s="86">
        <v>38119</v>
      </c>
      <c r="T12" s="86">
        <v>36884</v>
      </c>
      <c r="U12" s="83">
        <v>36711</v>
      </c>
      <c r="V12" s="102">
        <v>29299.7070000001</v>
      </c>
      <c r="W12" s="83">
        <v>27311</v>
      </c>
      <c r="X12" s="25">
        <v>27419</v>
      </c>
      <c r="Y12" s="25">
        <v>27263</v>
      </c>
      <c r="Z12" s="25">
        <v>27320</v>
      </c>
      <c r="AA12" s="25">
        <v>27473</v>
      </c>
      <c r="AB12" s="25">
        <v>0</v>
      </c>
      <c r="AC12" s="25">
        <f>[1]JaBar!AC12-[2]JaBar!AC12</f>
        <v>20063.773186818977</v>
      </c>
    </row>
    <row r="13" spans="1:29" s="17" customFormat="1" ht="20.100000000000001" customHeight="1" x14ac:dyDescent="0.2">
      <c r="A13" s="26">
        <v>8</v>
      </c>
      <c r="B13" s="180" t="s">
        <v>217</v>
      </c>
      <c r="C13" s="35">
        <v>20509</v>
      </c>
      <c r="D13" s="35">
        <v>21067</v>
      </c>
      <c r="E13" s="35">
        <v>20901</v>
      </c>
      <c r="F13" s="35">
        <v>21848</v>
      </c>
      <c r="G13" s="35">
        <v>21084</v>
      </c>
      <c r="H13" s="35">
        <v>21197</v>
      </c>
      <c r="I13" s="35">
        <v>23399</v>
      </c>
      <c r="J13" s="35">
        <v>21930</v>
      </c>
      <c r="K13" s="35">
        <v>17570</v>
      </c>
      <c r="L13" s="35">
        <v>20737</v>
      </c>
      <c r="M13" s="35">
        <v>21086</v>
      </c>
      <c r="N13" s="35">
        <v>16632</v>
      </c>
      <c r="O13" s="35">
        <v>21079</v>
      </c>
      <c r="P13" s="35">
        <v>21085</v>
      </c>
      <c r="Q13" s="7">
        <v>20812</v>
      </c>
      <c r="R13" s="7">
        <v>21122</v>
      </c>
      <c r="S13" s="86">
        <v>20967</v>
      </c>
      <c r="T13" s="86">
        <v>20742</v>
      </c>
      <c r="U13" s="83">
        <v>21681</v>
      </c>
      <c r="V13" s="102">
        <v>21642.775000000136</v>
      </c>
      <c r="W13" s="83">
        <v>20383</v>
      </c>
      <c r="X13" s="25">
        <v>20219</v>
      </c>
      <c r="Y13" s="25">
        <v>19622</v>
      </c>
      <c r="Z13" s="25">
        <v>19613</v>
      </c>
      <c r="AA13" s="25">
        <v>19111</v>
      </c>
      <c r="AB13" s="25">
        <v>0</v>
      </c>
      <c r="AC13" s="25">
        <f>[1]JaBar!AC13-[2]JaBar!AC13</f>
        <v>23322.529752751889</v>
      </c>
    </row>
    <row r="14" spans="1:29" s="17" customFormat="1" ht="20.100000000000001" customHeight="1" x14ac:dyDescent="0.2">
      <c r="A14" s="26">
        <v>9</v>
      </c>
      <c r="B14" s="180" t="s">
        <v>218</v>
      </c>
      <c r="C14" s="35">
        <v>54909</v>
      </c>
      <c r="D14" s="35">
        <v>54869</v>
      </c>
      <c r="E14" s="35">
        <v>53904</v>
      </c>
      <c r="F14" s="35">
        <v>52016</v>
      </c>
      <c r="G14" s="35">
        <v>51508</v>
      </c>
      <c r="H14" s="35">
        <v>51308</v>
      </c>
      <c r="I14" s="35">
        <v>51607</v>
      </c>
      <c r="J14" s="35">
        <v>51427</v>
      </c>
      <c r="K14" s="35">
        <v>51866</v>
      </c>
      <c r="L14" s="35">
        <v>51042</v>
      </c>
      <c r="M14" s="35">
        <v>51035</v>
      </c>
      <c r="N14" s="35">
        <v>46771</v>
      </c>
      <c r="O14" s="35">
        <v>47883</v>
      </c>
      <c r="P14" s="35">
        <v>48224</v>
      </c>
      <c r="Q14" s="7">
        <v>48079</v>
      </c>
      <c r="R14" s="7">
        <v>48047</v>
      </c>
      <c r="S14" s="86">
        <v>47027</v>
      </c>
      <c r="T14" s="86">
        <v>47285</v>
      </c>
      <c r="U14" s="83">
        <v>46359</v>
      </c>
      <c r="V14" s="102">
        <v>53505.630000000092</v>
      </c>
      <c r="W14" s="83">
        <v>46552</v>
      </c>
      <c r="X14" s="25">
        <v>45266</v>
      </c>
      <c r="Y14" s="25">
        <v>43434</v>
      </c>
      <c r="Z14" s="25">
        <v>44422</v>
      </c>
      <c r="AA14" s="25">
        <v>42857</v>
      </c>
      <c r="AB14" s="25">
        <v>0</v>
      </c>
      <c r="AC14" s="25">
        <f>[1]JaBar!AC14-[2]JaBar!AC14</f>
        <v>47810.368110394738</v>
      </c>
    </row>
    <row r="15" spans="1:29" s="17" customFormat="1" ht="20.100000000000001" customHeight="1" x14ac:dyDescent="0.2">
      <c r="A15" s="26">
        <v>10</v>
      </c>
      <c r="B15" s="181" t="s">
        <v>219</v>
      </c>
      <c r="C15" s="35">
        <v>38316</v>
      </c>
      <c r="D15" s="35">
        <v>38272</v>
      </c>
      <c r="E15" s="35">
        <v>38821</v>
      </c>
      <c r="F15" s="35">
        <v>38610</v>
      </c>
      <c r="G15" s="35">
        <v>38562</v>
      </c>
      <c r="H15" s="35">
        <v>38562</v>
      </c>
      <c r="I15" s="35">
        <v>38254</v>
      </c>
      <c r="J15" s="35">
        <v>39391</v>
      </c>
      <c r="K15" s="35">
        <v>36958</v>
      </c>
      <c r="L15" s="35">
        <v>37032</v>
      </c>
      <c r="M15" s="35">
        <v>39019</v>
      </c>
      <c r="N15" s="35">
        <v>30524</v>
      </c>
      <c r="O15" s="35">
        <v>37942</v>
      </c>
      <c r="P15" s="35">
        <v>38112</v>
      </c>
      <c r="Q15" s="7">
        <v>38620</v>
      </c>
      <c r="R15" s="7">
        <v>38338</v>
      </c>
      <c r="S15" s="86">
        <v>39134</v>
      </c>
      <c r="T15" s="86">
        <v>39158</v>
      </c>
      <c r="U15" s="83">
        <v>39158</v>
      </c>
      <c r="V15" s="102">
        <v>36512.665000000146</v>
      </c>
      <c r="W15" s="83">
        <v>34301</v>
      </c>
      <c r="X15" s="25">
        <v>35986</v>
      </c>
      <c r="Y15" s="25">
        <v>36031</v>
      </c>
      <c r="Z15" s="25">
        <v>36924</v>
      </c>
      <c r="AA15" s="25">
        <v>36870</v>
      </c>
      <c r="AB15" s="25">
        <v>0</v>
      </c>
      <c r="AC15" s="25">
        <f>[1]JaBar!AC15-[2]JaBar!AC15</f>
        <v>35503.758473473681</v>
      </c>
    </row>
    <row r="16" spans="1:29" s="17" customFormat="1" ht="20.100000000000001" customHeight="1" x14ac:dyDescent="0.2">
      <c r="A16" s="26">
        <v>11</v>
      </c>
      <c r="B16" s="181" t="s">
        <v>220</v>
      </c>
      <c r="C16" s="35">
        <v>27749</v>
      </c>
      <c r="D16" s="35">
        <v>25361</v>
      </c>
      <c r="E16" s="35">
        <v>27030</v>
      </c>
      <c r="F16" s="35">
        <v>27294</v>
      </c>
      <c r="G16" s="35">
        <v>26736</v>
      </c>
      <c r="H16" s="35">
        <v>27013</v>
      </c>
      <c r="I16" s="35">
        <v>28183</v>
      </c>
      <c r="J16" s="35">
        <v>27099</v>
      </c>
      <c r="K16" s="35">
        <v>27346</v>
      </c>
      <c r="L16" s="35">
        <v>26678</v>
      </c>
      <c r="M16" s="35">
        <v>27033</v>
      </c>
      <c r="N16" s="35">
        <v>19834</v>
      </c>
      <c r="O16" s="35">
        <v>26605</v>
      </c>
      <c r="P16" s="35">
        <v>26698</v>
      </c>
      <c r="Q16" s="7">
        <v>28012</v>
      </c>
      <c r="R16" s="7">
        <v>26853</v>
      </c>
      <c r="S16" s="86">
        <v>26575</v>
      </c>
      <c r="T16" s="86">
        <v>26783</v>
      </c>
      <c r="U16" s="83">
        <v>27512</v>
      </c>
      <c r="V16" s="102">
        <v>16953.497000000054</v>
      </c>
      <c r="W16" s="83">
        <v>28015</v>
      </c>
      <c r="X16" s="25">
        <v>27634</v>
      </c>
      <c r="Y16" s="25">
        <v>25180</v>
      </c>
      <c r="Z16" s="25">
        <v>26941</v>
      </c>
      <c r="AA16" s="25">
        <v>27339</v>
      </c>
      <c r="AB16" s="25">
        <v>0</v>
      </c>
      <c r="AC16" s="25">
        <f>[1]JaBar!AC16-[2]JaBar!AC16</f>
        <v>13181.766083272512</v>
      </c>
    </row>
    <row r="17" spans="1:29" s="17" customFormat="1" ht="20.100000000000001" customHeight="1" x14ac:dyDescent="0.2">
      <c r="A17" s="26">
        <v>12</v>
      </c>
      <c r="B17" s="181" t="s">
        <v>221</v>
      </c>
      <c r="C17" s="35">
        <v>99127</v>
      </c>
      <c r="D17" s="35">
        <v>103238</v>
      </c>
      <c r="E17" s="35">
        <v>102978</v>
      </c>
      <c r="F17" s="35">
        <v>99701</v>
      </c>
      <c r="G17" s="35">
        <v>99440</v>
      </c>
      <c r="H17" s="35">
        <v>99440</v>
      </c>
      <c r="I17" s="35">
        <v>103137</v>
      </c>
      <c r="J17" s="35">
        <v>104949</v>
      </c>
      <c r="K17" s="35">
        <v>104949</v>
      </c>
      <c r="L17" s="35">
        <v>90140</v>
      </c>
      <c r="M17" s="35">
        <v>90007</v>
      </c>
      <c r="N17" s="35">
        <v>88039</v>
      </c>
      <c r="O17" s="35">
        <v>91968</v>
      </c>
      <c r="P17" s="35">
        <v>91874</v>
      </c>
      <c r="Q17" s="7">
        <v>91938</v>
      </c>
      <c r="R17" s="7">
        <v>95195</v>
      </c>
      <c r="S17" s="86">
        <v>92184</v>
      </c>
      <c r="T17" s="86">
        <v>94894</v>
      </c>
      <c r="U17" s="83">
        <v>92606</v>
      </c>
      <c r="V17" s="102">
        <v>113176.31999999905</v>
      </c>
      <c r="W17" s="83">
        <v>93017</v>
      </c>
      <c r="X17" s="25">
        <v>93101</v>
      </c>
      <c r="Y17" s="25">
        <v>94617</v>
      </c>
      <c r="Z17" s="25">
        <v>95302</v>
      </c>
      <c r="AA17" s="25">
        <v>95558</v>
      </c>
      <c r="AB17" s="25">
        <v>0</v>
      </c>
      <c r="AC17" s="25">
        <f>[1]JaBar!AC17-[2]JaBar!AC17</f>
        <v>100130.05964207818</v>
      </c>
    </row>
    <row r="18" spans="1:29" s="17" customFormat="1" ht="20.100000000000001" customHeight="1" x14ac:dyDescent="0.2">
      <c r="A18" s="26">
        <v>13</v>
      </c>
      <c r="B18" s="181" t="s">
        <v>222</v>
      </c>
      <c r="C18" s="35">
        <v>78168</v>
      </c>
      <c r="D18" s="35">
        <v>78487</v>
      </c>
      <c r="E18" s="35">
        <v>78037</v>
      </c>
      <c r="F18" s="35">
        <v>78571</v>
      </c>
      <c r="G18" s="35">
        <v>78023</v>
      </c>
      <c r="H18" s="35">
        <v>77638</v>
      </c>
      <c r="I18" s="35">
        <v>76215</v>
      </c>
      <c r="J18" s="35">
        <v>77608</v>
      </c>
      <c r="K18" s="35">
        <v>78626</v>
      </c>
      <c r="L18" s="35">
        <v>76969</v>
      </c>
      <c r="M18" s="35">
        <v>76969</v>
      </c>
      <c r="N18" s="35">
        <v>71111</v>
      </c>
      <c r="O18" s="35">
        <v>75474</v>
      </c>
      <c r="P18" s="35">
        <v>75519</v>
      </c>
      <c r="Q18" s="7">
        <v>75080</v>
      </c>
      <c r="R18" s="7">
        <v>75408</v>
      </c>
      <c r="S18" s="86">
        <v>78288</v>
      </c>
      <c r="T18" s="86">
        <v>77715</v>
      </c>
      <c r="U18" s="83">
        <v>78410</v>
      </c>
      <c r="V18" s="102">
        <v>84349.743999999642</v>
      </c>
      <c r="W18" s="83">
        <v>77815</v>
      </c>
      <c r="X18" s="25">
        <v>77804</v>
      </c>
      <c r="Y18" s="25">
        <v>77667</v>
      </c>
      <c r="Z18" s="25">
        <v>77890</v>
      </c>
      <c r="AA18" s="25">
        <v>78016</v>
      </c>
      <c r="AB18" s="25">
        <v>0</v>
      </c>
      <c r="AC18" s="25">
        <f>[1]JaBar!AC18-[2]JaBar!AC18</f>
        <v>70480.052836648771</v>
      </c>
    </row>
    <row r="19" spans="1:29" s="17" customFormat="1" ht="20.100000000000001" customHeight="1" x14ac:dyDescent="0.2">
      <c r="A19" s="26">
        <v>14</v>
      </c>
      <c r="B19" s="181" t="s">
        <v>223</v>
      </c>
      <c r="C19" s="35">
        <v>9925</v>
      </c>
      <c r="D19" s="35">
        <v>9444</v>
      </c>
      <c r="E19" s="35">
        <v>9804</v>
      </c>
      <c r="F19" s="35">
        <v>10209</v>
      </c>
      <c r="G19" s="35">
        <v>9660</v>
      </c>
      <c r="H19" s="35">
        <v>9661</v>
      </c>
      <c r="I19" s="35">
        <v>10985</v>
      </c>
      <c r="J19" s="35">
        <v>9512</v>
      </c>
      <c r="K19" s="35">
        <v>9982</v>
      </c>
      <c r="L19" s="35">
        <v>10241</v>
      </c>
      <c r="M19" s="35">
        <v>9512</v>
      </c>
      <c r="N19" s="35">
        <v>8077</v>
      </c>
      <c r="O19" s="35">
        <v>9596</v>
      </c>
      <c r="P19" s="35">
        <v>9564</v>
      </c>
      <c r="Q19" s="7">
        <v>9730</v>
      </c>
      <c r="R19" s="7">
        <v>10078</v>
      </c>
      <c r="S19" s="86">
        <v>10078</v>
      </c>
      <c r="T19" s="86">
        <v>10171</v>
      </c>
      <c r="U19" s="83">
        <v>10171</v>
      </c>
      <c r="V19" s="102">
        <v>12065.246000000057</v>
      </c>
      <c r="W19" s="83">
        <v>10371</v>
      </c>
      <c r="X19" s="25">
        <v>10326</v>
      </c>
      <c r="Y19" s="25">
        <v>10615</v>
      </c>
      <c r="Z19" s="25">
        <v>10783</v>
      </c>
      <c r="AA19" s="25">
        <v>10823</v>
      </c>
      <c r="AB19" s="25">
        <v>0</v>
      </c>
      <c r="AC19" s="25">
        <f>[1]JaBar!AC19-[2]JaBar!AC19</f>
        <v>8927.587841388211</v>
      </c>
    </row>
    <row r="20" spans="1:29" s="17" customFormat="1" ht="20.100000000000001" customHeight="1" x14ac:dyDescent="0.2">
      <c r="A20" s="26">
        <v>15</v>
      </c>
      <c r="B20" s="181" t="s">
        <v>224</v>
      </c>
      <c r="C20" s="35">
        <v>92396</v>
      </c>
      <c r="D20" s="35">
        <v>91314</v>
      </c>
      <c r="E20" s="35">
        <v>91493</v>
      </c>
      <c r="F20" s="35">
        <v>90796</v>
      </c>
      <c r="G20" s="35">
        <v>90071</v>
      </c>
      <c r="H20" s="35">
        <v>89724</v>
      </c>
      <c r="I20" s="35">
        <v>89748</v>
      </c>
      <c r="J20" s="35">
        <v>89688</v>
      </c>
      <c r="K20" s="35">
        <v>89770</v>
      </c>
      <c r="L20" s="35">
        <v>93809</v>
      </c>
      <c r="M20" s="35">
        <v>94552</v>
      </c>
      <c r="N20" s="35">
        <v>89411</v>
      </c>
      <c r="O20" s="35">
        <v>87806</v>
      </c>
      <c r="P20" s="35">
        <v>91063</v>
      </c>
      <c r="Q20" s="7">
        <v>91093</v>
      </c>
      <c r="R20" s="7">
        <v>91038</v>
      </c>
      <c r="S20" s="86">
        <v>93707</v>
      </c>
      <c r="T20" s="86">
        <v>93707</v>
      </c>
      <c r="U20" s="83">
        <v>94050</v>
      </c>
      <c r="V20" s="102">
        <v>99625.195999999531</v>
      </c>
      <c r="W20" s="83">
        <v>94007</v>
      </c>
      <c r="X20" s="25">
        <v>92836</v>
      </c>
      <c r="Y20" s="25">
        <v>92595</v>
      </c>
      <c r="Z20" s="25">
        <v>90493</v>
      </c>
      <c r="AA20" s="25">
        <v>90032</v>
      </c>
      <c r="AB20" s="25">
        <v>0</v>
      </c>
      <c r="AC20" s="25">
        <f>[1]JaBar!AC20-[2]JaBar!AC20</f>
        <v>97640.377212429885</v>
      </c>
    </row>
    <row r="21" spans="1:29" s="17" customFormat="1" ht="20.100000000000001" customHeight="1" x14ac:dyDescent="0.2">
      <c r="A21" s="26">
        <v>16</v>
      </c>
      <c r="B21" s="181" t="s">
        <v>225</v>
      </c>
      <c r="C21" s="35">
        <v>58667</v>
      </c>
      <c r="D21" s="35">
        <v>55518</v>
      </c>
      <c r="E21" s="35">
        <v>53246</v>
      </c>
      <c r="F21" s="35">
        <v>52890</v>
      </c>
      <c r="G21" s="35">
        <v>49297</v>
      </c>
      <c r="H21" s="35">
        <v>47924</v>
      </c>
      <c r="I21" s="35">
        <v>48705</v>
      </c>
      <c r="J21" s="35">
        <v>47896</v>
      </c>
      <c r="K21" s="35">
        <v>48643</v>
      </c>
      <c r="L21" s="35">
        <v>46409</v>
      </c>
      <c r="M21" s="35">
        <v>47121</v>
      </c>
      <c r="N21" s="35">
        <v>44419</v>
      </c>
      <c r="O21" s="35">
        <v>45919</v>
      </c>
      <c r="P21" s="35">
        <v>46059</v>
      </c>
      <c r="Q21" s="7">
        <v>45961</v>
      </c>
      <c r="R21" s="7">
        <v>47466</v>
      </c>
      <c r="S21" s="86">
        <v>47148</v>
      </c>
      <c r="T21" s="86">
        <v>46991</v>
      </c>
      <c r="U21" s="83">
        <v>46671</v>
      </c>
      <c r="V21" s="102">
        <v>62901.554999999884</v>
      </c>
      <c r="W21" s="83">
        <v>45835</v>
      </c>
      <c r="X21" s="25">
        <v>45825</v>
      </c>
      <c r="Y21" s="25">
        <v>44847</v>
      </c>
      <c r="Z21" s="25">
        <v>43933</v>
      </c>
      <c r="AA21" s="25">
        <v>42693</v>
      </c>
      <c r="AB21" s="25">
        <v>0</v>
      </c>
      <c r="AC21" s="25">
        <f>[1]JaBar!AC21-[2]JaBar!AC21</f>
        <v>51467.12528729788</v>
      </c>
    </row>
    <row r="22" spans="1:29" s="17" customFormat="1" ht="20.100000000000001" customHeight="1" x14ac:dyDescent="0.2">
      <c r="A22" s="26">
        <v>17</v>
      </c>
      <c r="B22" s="145" t="s">
        <v>226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7">
        <v>0</v>
      </c>
      <c r="R22" s="7">
        <v>14759</v>
      </c>
      <c r="S22" s="86">
        <v>13691</v>
      </c>
      <c r="T22" s="86">
        <v>13507</v>
      </c>
      <c r="U22" s="83">
        <v>13109</v>
      </c>
      <c r="V22" s="102">
        <v>5591.5580000000036</v>
      </c>
      <c r="W22" s="83">
        <v>11560</v>
      </c>
      <c r="X22" s="25">
        <v>11467</v>
      </c>
      <c r="Y22" s="25">
        <v>12761</v>
      </c>
      <c r="Z22" s="25">
        <v>12428</v>
      </c>
      <c r="AA22" s="25">
        <v>12617</v>
      </c>
      <c r="AB22" s="25">
        <v>0</v>
      </c>
      <c r="AC22" s="25">
        <f>[1]JaBar!AC22-[2]JaBar!AC22</f>
        <v>4472.4443454546872</v>
      </c>
    </row>
    <row r="23" spans="1:29" s="17" customFormat="1" ht="20.100000000000001" customHeight="1" x14ac:dyDescent="0.25">
      <c r="A23" s="26">
        <v>18</v>
      </c>
      <c r="B23" s="145" t="s">
        <v>227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7"/>
      <c r="R23" s="7"/>
      <c r="S23" s="86">
        <v>0</v>
      </c>
      <c r="T23" s="86">
        <v>0</v>
      </c>
      <c r="U23" s="83">
        <v>0</v>
      </c>
      <c r="V23" s="83">
        <v>0</v>
      </c>
      <c r="W23" s="83">
        <v>8976</v>
      </c>
      <c r="X23" s="25">
        <v>10547</v>
      </c>
      <c r="Y23" s="25">
        <v>8977</v>
      </c>
      <c r="Z23" s="25">
        <v>8977</v>
      </c>
      <c r="AA23" s="25">
        <v>8977</v>
      </c>
      <c r="AB23" s="25">
        <v>0</v>
      </c>
      <c r="AC23" s="25">
        <f>[1]JaBar!AC23-[2]JaBar!AC23</f>
        <v>10596.343193538018</v>
      </c>
    </row>
    <row r="24" spans="1:29" s="17" customFormat="1" ht="20.100000000000001" customHeight="1" x14ac:dyDescent="0.2">
      <c r="A24" s="26">
        <v>19</v>
      </c>
      <c r="B24" s="181" t="s">
        <v>228</v>
      </c>
      <c r="C24" s="35">
        <v>0</v>
      </c>
      <c r="D24" s="35">
        <v>0</v>
      </c>
      <c r="E24" s="35">
        <v>0</v>
      </c>
      <c r="F24" s="35">
        <v>1547</v>
      </c>
      <c r="G24" s="35">
        <v>951</v>
      </c>
      <c r="H24" s="35">
        <v>673</v>
      </c>
      <c r="I24" s="35">
        <v>673</v>
      </c>
      <c r="J24" s="35">
        <v>673</v>
      </c>
      <c r="K24" s="35">
        <v>673</v>
      </c>
      <c r="L24" s="35">
        <v>673</v>
      </c>
      <c r="M24" s="35">
        <v>317</v>
      </c>
      <c r="N24" s="35">
        <v>317</v>
      </c>
      <c r="O24" s="35">
        <v>1238</v>
      </c>
      <c r="P24" s="35">
        <v>969</v>
      </c>
      <c r="Q24" s="7">
        <v>969</v>
      </c>
      <c r="R24" s="7">
        <v>1006</v>
      </c>
      <c r="S24" s="86">
        <v>960</v>
      </c>
      <c r="T24" s="86">
        <v>960</v>
      </c>
      <c r="U24" s="83">
        <v>1061</v>
      </c>
      <c r="V24" s="102">
        <v>436.66999999999967</v>
      </c>
      <c r="W24" s="83">
        <v>750</v>
      </c>
      <c r="X24" s="25">
        <v>742</v>
      </c>
      <c r="Y24" s="25">
        <v>293</v>
      </c>
      <c r="Z24" s="25">
        <v>293</v>
      </c>
      <c r="AA24" s="25">
        <v>293.20000000000005</v>
      </c>
      <c r="AB24" s="25">
        <v>0</v>
      </c>
      <c r="AC24" s="25">
        <f>[1]JaBar!AC24-[2]JaBar!AC24</f>
        <v>36.245931098851997</v>
      </c>
    </row>
    <row r="25" spans="1:29" s="17" customFormat="1" ht="20.100000000000001" customHeight="1" x14ac:dyDescent="0.2">
      <c r="A25" s="26">
        <v>20</v>
      </c>
      <c r="B25" s="181" t="s">
        <v>229</v>
      </c>
      <c r="C25" s="35">
        <v>360</v>
      </c>
      <c r="D25" s="35">
        <v>360</v>
      </c>
      <c r="E25" s="35">
        <v>348</v>
      </c>
      <c r="F25" s="35">
        <v>3249</v>
      </c>
      <c r="G25" s="35">
        <v>2211</v>
      </c>
      <c r="H25" s="35">
        <v>2014</v>
      </c>
      <c r="I25" s="35">
        <v>4225</v>
      </c>
      <c r="J25" s="35">
        <v>4249</v>
      </c>
      <c r="K25" s="35">
        <v>2213</v>
      </c>
      <c r="L25" s="35">
        <v>2261</v>
      </c>
      <c r="M25" s="35">
        <v>2212</v>
      </c>
      <c r="N25" s="35">
        <v>115</v>
      </c>
      <c r="O25" s="35">
        <v>2058</v>
      </c>
      <c r="P25" s="35">
        <v>2212</v>
      </c>
      <c r="Q25" s="7">
        <v>2212</v>
      </c>
      <c r="R25" s="7">
        <v>1841</v>
      </c>
      <c r="S25" s="86">
        <v>1894</v>
      </c>
      <c r="T25" s="86">
        <v>1736</v>
      </c>
      <c r="U25" s="83">
        <v>1720</v>
      </c>
      <c r="V25" s="102">
        <v>1618.4449999999997</v>
      </c>
      <c r="W25" s="83">
        <v>1451</v>
      </c>
      <c r="X25" s="25">
        <v>1453</v>
      </c>
      <c r="Y25" s="25">
        <v>1394</v>
      </c>
      <c r="Z25" s="25">
        <v>1412</v>
      </c>
      <c r="AA25" s="25">
        <v>1343</v>
      </c>
      <c r="AB25" s="25">
        <v>0</v>
      </c>
      <c r="AC25" s="25">
        <f>[1]JaBar!AC25-[2]JaBar!AC25</f>
        <v>1462.3253552029996</v>
      </c>
    </row>
    <row r="26" spans="1:29" s="17" customFormat="1" ht="20.100000000000001" customHeight="1" x14ac:dyDescent="0.2">
      <c r="A26" s="26">
        <v>21</v>
      </c>
      <c r="B26" s="181" t="s">
        <v>230</v>
      </c>
      <c r="C26" s="35">
        <v>2406</v>
      </c>
      <c r="D26" s="35">
        <v>2407</v>
      </c>
      <c r="E26" s="35">
        <v>1592</v>
      </c>
      <c r="F26" s="35">
        <v>2347</v>
      </c>
      <c r="G26" s="35">
        <v>2188</v>
      </c>
      <c r="H26" s="35">
        <v>2089</v>
      </c>
      <c r="I26" s="35">
        <v>3782</v>
      </c>
      <c r="J26" s="35">
        <v>1804</v>
      </c>
      <c r="K26" s="35">
        <v>1804</v>
      </c>
      <c r="L26" s="35">
        <v>1777</v>
      </c>
      <c r="M26" s="35">
        <v>2100</v>
      </c>
      <c r="N26" s="35">
        <v>1031</v>
      </c>
      <c r="O26" s="35">
        <v>1530</v>
      </c>
      <c r="P26" s="35">
        <v>1536</v>
      </c>
      <c r="Q26" s="7">
        <v>1536</v>
      </c>
      <c r="R26" s="7">
        <v>1529</v>
      </c>
      <c r="S26" s="86">
        <v>1747</v>
      </c>
      <c r="T26" s="86">
        <v>1226</v>
      </c>
      <c r="U26" s="83">
        <v>1334</v>
      </c>
      <c r="V26" s="102">
        <v>1643.9699999999982</v>
      </c>
      <c r="W26" s="83">
        <v>1095</v>
      </c>
      <c r="X26" s="25">
        <v>968</v>
      </c>
      <c r="Y26" s="25">
        <v>736</v>
      </c>
      <c r="Z26" s="25">
        <v>692</v>
      </c>
      <c r="AA26" s="25">
        <v>393</v>
      </c>
      <c r="AB26" s="25">
        <v>0</v>
      </c>
      <c r="AC26" s="25">
        <f>[1]JaBar!AC26-[2]JaBar!AC26</f>
        <v>190.90274296090229</v>
      </c>
    </row>
    <row r="27" spans="1:29" s="17" customFormat="1" ht="20.100000000000001" customHeight="1" x14ac:dyDescent="0.2">
      <c r="A27" s="26">
        <v>22</v>
      </c>
      <c r="B27" s="181" t="s">
        <v>231</v>
      </c>
      <c r="C27" s="35">
        <v>259</v>
      </c>
      <c r="D27" s="35">
        <v>249</v>
      </c>
      <c r="E27" s="35">
        <v>246</v>
      </c>
      <c r="F27" s="35">
        <v>539</v>
      </c>
      <c r="G27" s="35">
        <v>523</v>
      </c>
      <c r="H27" s="35">
        <v>523</v>
      </c>
      <c r="I27" s="35">
        <v>164</v>
      </c>
      <c r="J27" s="35">
        <v>244</v>
      </c>
      <c r="K27" s="35">
        <v>122</v>
      </c>
      <c r="L27" s="35">
        <v>137</v>
      </c>
      <c r="M27" s="35">
        <v>162</v>
      </c>
      <c r="N27" s="35">
        <v>130</v>
      </c>
      <c r="O27" s="35">
        <v>160</v>
      </c>
      <c r="P27" s="35">
        <v>160</v>
      </c>
      <c r="Q27" s="7">
        <v>160</v>
      </c>
      <c r="R27" s="7">
        <v>129</v>
      </c>
      <c r="S27" s="86">
        <v>129</v>
      </c>
      <c r="T27" s="86">
        <v>119</v>
      </c>
      <c r="U27" s="83">
        <v>48</v>
      </c>
      <c r="V27" s="102">
        <v>241.94500000000005</v>
      </c>
      <c r="W27" s="83">
        <v>33</v>
      </c>
      <c r="X27" s="25">
        <v>33</v>
      </c>
      <c r="Y27" s="25">
        <v>63</v>
      </c>
      <c r="Z27" s="25">
        <v>62</v>
      </c>
      <c r="AA27" s="25">
        <v>46.1</v>
      </c>
      <c r="AB27" s="25">
        <v>0</v>
      </c>
      <c r="AC27" s="25">
        <f>[1]JaBar!AC27-[2]JaBar!AC27</f>
        <v>133.191882003042</v>
      </c>
    </row>
    <row r="28" spans="1:29" s="17" customFormat="1" ht="20.100000000000001" customHeight="1" x14ac:dyDescent="0.2">
      <c r="A28" s="26">
        <v>23</v>
      </c>
      <c r="B28" s="181" t="s">
        <v>232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537</v>
      </c>
      <c r="I28" s="35">
        <v>415</v>
      </c>
      <c r="J28" s="35">
        <v>388</v>
      </c>
      <c r="K28" s="35">
        <v>438</v>
      </c>
      <c r="L28" s="35">
        <v>314</v>
      </c>
      <c r="M28" s="35">
        <v>314</v>
      </c>
      <c r="N28" s="35">
        <v>226</v>
      </c>
      <c r="O28" s="35">
        <v>281</v>
      </c>
      <c r="P28" s="35">
        <v>256</v>
      </c>
      <c r="Q28" s="7">
        <v>256</v>
      </c>
      <c r="R28" s="7">
        <v>256</v>
      </c>
      <c r="S28" s="86">
        <v>167</v>
      </c>
      <c r="T28" s="86">
        <v>117</v>
      </c>
      <c r="U28" s="83">
        <v>117</v>
      </c>
      <c r="V28" s="102">
        <v>709.60100000000023</v>
      </c>
      <c r="W28" s="83">
        <v>164</v>
      </c>
      <c r="X28" s="25">
        <v>104</v>
      </c>
      <c r="Y28" s="25">
        <v>143</v>
      </c>
      <c r="Z28" s="25">
        <v>114</v>
      </c>
      <c r="AA28" s="25">
        <v>105</v>
      </c>
      <c r="AB28" s="25">
        <v>0</v>
      </c>
      <c r="AC28" s="25">
        <f>[1]JaBar!AC28-[2]JaBar!AC28</f>
        <v>0</v>
      </c>
    </row>
    <row r="29" spans="1:29" s="17" customFormat="1" ht="20.100000000000001" customHeight="1" x14ac:dyDescent="0.2">
      <c r="A29" s="26">
        <v>24</v>
      </c>
      <c r="B29" s="181" t="s">
        <v>233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1237</v>
      </c>
      <c r="K29" s="35">
        <v>1032</v>
      </c>
      <c r="L29" s="35">
        <v>988</v>
      </c>
      <c r="M29" s="35">
        <v>4270</v>
      </c>
      <c r="N29" s="35">
        <v>737</v>
      </c>
      <c r="O29" s="35">
        <v>842</v>
      </c>
      <c r="P29" s="35">
        <v>933</v>
      </c>
      <c r="Q29" s="7">
        <v>843</v>
      </c>
      <c r="R29" s="7">
        <v>932</v>
      </c>
      <c r="S29" s="86">
        <v>580</v>
      </c>
      <c r="T29" s="86">
        <v>582</v>
      </c>
      <c r="U29" s="83">
        <v>558</v>
      </c>
      <c r="V29" s="102">
        <v>246.0139999999999</v>
      </c>
      <c r="W29" s="83">
        <v>172</v>
      </c>
      <c r="X29" s="25">
        <v>161</v>
      </c>
      <c r="Y29" s="25">
        <v>147</v>
      </c>
      <c r="Z29" s="25">
        <v>119</v>
      </c>
      <c r="AA29" s="25">
        <v>109</v>
      </c>
      <c r="AB29" s="25">
        <v>0</v>
      </c>
      <c r="AC29" s="25">
        <f>[1]JaBar!AC29-[2]JaBar!AC29</f>
        <v>7.3879501171400008</v>
      </c>
    </row>
    <row r="30" spans="1:29" s="17" customFormat="1" ht="20.100000000000001" customHeight="1" x14ac:dyDescent="0.2">
      <c r="A30" s="26">
        <v>25</v>
      </c>
      <c r="B30" s="181" t="s">
        <v>234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271</v>
      </c>
      <c r="N30" s="58">
        <v>129</v>
      </c>
      <c r="O30" s="58">
        <v>278</v>
      </c>
      <c r="P30" s="58">
        <v>278</v>
      </c>
      <c r="Q30" s="7">
        <v>278</v>
      </c>
      <c r="R30" s="7">
        <v>275</v>
      </c>
      <c r="S30" s="86">
        <v>275</v>
      </c>
      <c r="T30" s="86">
        <v>275</v>
      </c>
      <c r="U30" s="83">
        <v>256</v>
      </c>
      <c r="V30" s="102">
        <v>180.43399999999991</v>
      </c>
      <c r="W30" s="83">
        <v>278</v>
      </c>
      <c r="X30" s="25">
        <v>262</v>
      </c>
      <c r="Y30" s="25">
        <v>106</v>
      </c>
      <c r="Z30" s="25">
        <v>112</v>
      </c>
      <c r="AA30" s="25">
        <v>122</v>
      </c>
      <c r="AB30" s="25">
        <v>0</v>
      </c>
      <c r="AC30" s="25">
        <f>[1]JaBar!AC30-[2]JaBar!AC30</f>
        <v>81.918095377520004</v>
      </c>
    </row>
    <row r="31" spans="1:29" s="17" customFormat="1" ht="20.100000000000001" customHeight="1" x14ac:dyDescent="0.2">
      <c r="A31" s="26">
        <v>26</v>
      </c>
      <c r="B31" s="181" t="s">
        <v>235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5350</v>
      </c>
      <c r="M31" s="35">
        <v>5700</v>
      </c>
      <c r="N31" s="35">
        <v>4270</v>
      </c>
      <c r="O31" s="35">
        <v>36572</v>
      </c>
      <c r="P31" s="35">
        <v>5139</v>
      </c>
      <c r="Q31" s="7">
        <v>5139</v>
      </c>
      <c r="R31" s="7">
        <v>5139</v>
      </c>
      <c r="S31" s="86">
        <v>5084</v>
      </c>
      <c r="T31" s="86">
        <v>5018</v>
      </c>
      <c r="U31" s="83">
        <v>4995</v>
      </c>
      <c r="V31" s="102">
        <v>4919.2520000000004</v>
      </c>
      <c r="W31" s="83">
        <v>5000</v>
      </c>
      <c r="X31" s="25">
        <v>3789</v>
      </c>
      <c r="Y31" s="25">
        <v>5215</v>
      </c>
      <c r="Z31" s="25">
        <v>5278.4</v>
      </c>
      <c r="AA31" s="25">
        <v>10386</v>
      </c>
      <c r="AB31" s="25">
        <v>0</v>
      </c>
      <c r="AC31" s="25">
        <f>[1]JaBar!AC31-[2]JaBar!AC31</f>
        <v>5260.0622500027202</v>
      </c>
    </row>
    <row r="32" spans="1:29" s="17" customFormat="1" ht="20.100000000000001" customHeight="1" x14ac:dyDescent="0.2">
      <c r="A32" s="26">
        <v>27</v>
      </c>
      <c r="B32" s="181" t="s">
        <v>236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2159</v>
      </c>
      <c r="M32" s="35">
        <v>2159</v>
      </c>
      <c r="N32" s="35">
        <v>2068</v>
      </c>
      <c r="O32" s="35">
        <v>2215</v>
      </c>
      <c r="P32" s="35">
        <v>2215</v>
      </c>
      <c r="Q32" s="7">
        <v>2209</v>
      </c>
      <c r="R32" s="7">
        <v>2143</v>
      </c>
      <c r="S32" s="86">
        <v>2151</v>
      </c>
      <c r="T32" s="86">
        <v>2151</v>
      </c>
      <c r="U32" s="83">
        <v>2151</v>
      </c>
      <c r="V32" s="102">
        <v>2990.4650000000015</v>
      </c>
      <c r="W32" s="83">
        <v>2151</v>
      </c>
      <c r="X32" s="25">
        <v>2151</v>
      </c>
      <c r="Y32" s="25">
        <v>2103</v>
      </c>
      <c r="Z32" s="25">
        <v>2103</v>
      </c>
      <c r="AA32" s="25">
        <v>2103</v>
      </c>
      <c r="AB32" s="25">
        <v>0</v>
      </c>
      <c r="AC32" s="25">
        <f>[1]JaBar!AC32-[2]JaBar!AC32</f>
        <v>2418.4217898061697</v>
      </c>
    </row>
    <row r="33" spans="1:29" s="17" customFormat="1" ht="20.100000000000001" customHeight="1" thickBot="1" x14ac:dyDescent="0.3">
      <c r="A33" s="248" t="s">
        <v>21</v>
      </c>
      <c r="B33" s="249"/>
      <c r="C33" s="22">
        <v>771768</v>
      </c>
      <c r="D33" s="22">
        <v>789695</v>
      </c>
      <c r="E33" s="22">
        <v>785944</v>
      </c>
      <c r="F33" s="22">
        <v>781779</v>
      </c>
      <c r="G33" s="22">
        <v>770192</v>
      </c>
      <c r="H33" s="22">
        <v>771437</v>
      </c>
      <c r="I33" s="22">
        <v>784266</v>
      </c>
      <c r="J33" s="22">
        <v>786923</v>
      </c>
      <c r="K33" s="22">
        <v>779961</v>
      </c>
      <c r="L33" s="22">
        <v>750098</v>
      </c>
      <c r="M33" s="22">
        <v>772038</v>
      </c>
      <c r="N33" s="22">
        <v>620436</v>
      </c>
      <c r="O33" s="22">
        <v>778083</v>
      </c>
      <c r="P33" s="22">
        <v>750487</v>
      </c>
      <c r="Q33" s="23">
        <f t="shared" ref="Q33:W33" si="0">SUM(Q6:Q32)</f>
        <v>756991</v>
      </c>
      <c r="R33" s="23">
        <f t="shared" si="0"/>
        <v>762594</v>
      </c>
      <c r="S33" s="79">
        <f t="shared" si="0"/>
        <v>759499</v>
      </c>
      <c r="T33" s="79">
        <f t="shared" si="0"/>
        <v>755956</v>
      </c>
      <c r="U33" s="79">
        <f t="shared" si="0"/>
        <v>755275</v>
      </c>
      <c r="V33" s="79">
        <f t="shared" si="0"/>
        <v>673990.98699999927</v>
      </c>
      <c r="W33" s="79">
        <f t="shared" si="0"/>
        <v>744090</v>
      </c>
      <c r="X33" s="23">
        <f>SUM(X6:X32)</f>
        <v>742658</v>
      </c>
      <c r="Y33" s="23">
        <f>SUM(Y6:Y32)</f>
        <v>736635</v>
      </c>
      <c r="Z33" s="23">
        <f>SUM(Z6:Z32)</f>
        <v>734328.9</v>
      </c>
      <c r="AA33" s="23">
        <f>SUM(AA6:AA32)</f>
        <v>723635.49999999988</v>
      </c>
      <c r="AB33" s="23">
        <f t="shared" ref="AB33:AC33" si="1">SUM(AB6:AB32)</f>
        <v>0</v>
      </c>
      <c r="AC33" s="23">
        <f t="shared" si="1"/>
        <v>654530.83132707258</v>
      </c>
    </row>
    <row r="34" spans="1:29" s="17" customFormat="1" ht="15" customHeight="1" x14ac:dyDescent="0.2">
      <c r="A34" s="201" t="s">
        <v>639</v>
      </c>
      <c r="B34" s="202"/>
      <c r="C34" s="203"/>
      <c r="D34" s="203"/>
      <c r="E34" s="204"/>
      <c r="F34" s="203"/>
      <c r="G34" s="203"/>
      <c r="H34" s="205"/>
      <c r="I34" s="206"/>
      <c r="J34" s="206"/>
      <c r="K34" s="206"/>
      <c r="L34" s="206"/>
      <c r="M34" s="206"/>
      <c r="N34" s="206"/>
      <c r="O34" s="206"/>
      <c r="P34" s="206"/>
      <c r="Q34" s="207"/>
      <c r="R34" s="207"/>
      <c r="S34" s="207"/>
      <c r="T34" s="207"/>
      <c r="U34" s="208"/>
      <c r="V34" s="209"/>
      <c r="W34" s="206"/>
      <c r="X34" s="206"/>
      <c r="Y34" s="206"/>
      <c r="Z34" s="206"/>
      <c r="AA34" s="206"/>
      <c r="AB34" s="206"/>
      <c r="AC34" s="206"/>
    </row>
    <row r="35" spans="1:29" s="17" customFormat="1" ht="15" customHeight="1" x14ac:dyDescent="0.2">
      <c r="A35" s="210" t="s">
        <v>638</v>
      </c>
      <c r="B35" s="202"/>
      <c r="C35" s="203"/>
      <c r="D35" s="203"/>
      <c r="E35" s="204"/>
      <c r="F35" s="203"/>
      <c r="G35" s="203"/>
      <c r="H35" s="205"/>
      <c r="I35" s="206"/>
      <c r="J35" s="206"/>
      <c r="K35" s="206"/>
      <c r="L35" s="206"/>
      <c r="M35" s="206"/>
      <c r="N35" s="206"/>
      <c r="O35" s="206"/>
      <c r="P35" s="206"/>
      <c r="Q35" s="207"/>
      <c r="R35" s="207"/>
      <c r="S35" s="207"/>
      <c r="T35" s="207"/>
      <c r="U35" s="208"/>
      <c r="V35" s="209"/>
      <c r="W35" s="206"/>
      <c r="X35" s="206"/>
      <c r="Y35" s="206"/>
      <c r="Z35" s="206"/>
      <c r="AA35" s="206"/>
      <c r="AB35" s="206"/>
      <c r="AC35" s="206"/>
    </row>
    <row r="36" spans="1:29" s="17" customFormat="1" ht="13.5" x14ac:dyDescent="0.2">
      <c r="A36" s="202" t="s">
        <v>636</v>
      </c>
      <c r="B36" s="202"/>
      <c r="C36" s="202"/>
      <c r="D36" s="202"/>
      <c r="E36" s="211"/>
      <c r="F36" s="202"/>
      <c r="G36" s="202"/>
      <c r="H36" s="212"/>
      <c r="I36" s="213"/>
      <c r="J36" s="213"/>
      <c r="K36" s="213"/>
      <c r="L36" s="213"/>
      <c r="M36" s="213"/>
      <c r="N36" s="213"/>
      <c r="O36" s="213"/>
      <c r="P36" s="213"/>
      <c r="Q36" s="214"/>
      <c r="R36" s="214"/>
      <c r="S36" s="214"/>
      <c r="T36" s="214"/>
      <c r="U36" s="215"/>
      <c r="V36" s="216"/>
      <c r="W36" s="213"/>
      <c r="X36" s="213"/>
      <c r="Y36" s="213"/>
      <c r="Z36" s="213"/>
      <c r="AA36" s="213"/>
      <c r="AB36" s="213"/>
      <c r="AC36" s="213"/>
    </row>
    <row r="37" spans="1:29" s="17" customFormat="1" ht="13.5" x14ac:dyDescent="0.2">
      <c r="A37" s="217" t="s">
        <v>637</v>
      </c>
      <c r="B37" s="211"/>
      <c r="C37" s="202"/>
      <c r="D37" s="202"/>
      <c r="E37" s="211"/>
      <c r="F37" s="202"/>
      <c r="G37" s="202"/>
      <c r="H37" s="212"/>
      <c r="I37" s="213"/>
      <c r="J37" s="213"/>
      <c r="K37" s="213"/>
      <c r="L37" s="213"/>
      <c r="M37" s="213"/>
      <c r="N37" s="213"/>
      <c r="O37" s="213"/>
      <c r="P37" s="213"/>
      <c r="Q37" s="214"/>
      <c r="R37" s="214"/>
      <c r="S37" s="214"/>
      <c r="T37" s="214"/>
      <c r="U37" s="215"/>
      <c r="V37" s="216"/>
      <c r="W37" s="213"/>
      <c r="X37" s="213"/>
      <c r="Y37" s="213"/>
      <c r="Z37" s="213"/>
      <c r="AA37" s="213"/>
      <c r="AB37" s="213"/>
      <c r="AC37" s="213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AB38" s="223"/>
      <c r="AC38" s="223"/>
    </row>
    <row r="39" spans="1:29" s="17" customFormat="1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AB39" s="223"/>
      <c r="AC39" s="223"/>
    </row>
    <row r="40" spans="1:29" s="17" customFormat="1" ht="20.100000000000001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7"/>
      <c r="R40" s="7"/>
      <c r="S40" s="7"/>
      <c r="T40" s="7"/>
      <c r="U40" s="7"/>
      <c r="V40" s="80"/>
      <c r="AB40" s="223"/>
      <c r="AC40" s="223"/>
    </row>
    <row r="41" spans="1:29" s="17" customFormat="1" ht="20.100000000000001" customHeight="1" x14ac:dyDescent="0.2">
      <c r="A41" s="50"/>
      <c r="B41" s="50"/>
      <c r="Q41" s="25"/>
      <c r="R41" s="25"/>
      <c r="S41" s="25"/>
      <c r="T41" s="25"/>
      <c r="U41" s="25"/>
      <c r="V41" s="80"/>
      <c r="AB41" s="223"/>
      <c r="AC41" s="223"/>
    </row>
    <row r="42" spans="1:29" s="17" customFormat="1" ht="20.100000000000001" customHeight="1" x14ac:dyDescent="0.2">
      <c r="A42" s="147"/>
      <c r="B42" s="50"/>
      <c r="Q42" s="25"/>
      <c r="R42" s="25"/>
      <c r="S42" s="25"/>
      <c r="T42" s="25"/>
      <c r="U42" s="25"/>
      <c r="V42" s="80"/>
    </row>
    <row r="43" spans="1:29" x14ac:dyDescent="0.2">
      <c r="Q43" s="6"/>
      <c r="R43" s="6"/>
      <c r="S43" s="6"/>
      <c r="T43" s="6"/>
      <c r="U43" s="6"/>
      <c r="X43" s="1"/>
      <c r="Y43" s="1"/>
      <c r="Z43" s="1"/>
      <c r="AA43" s="1"/>
      <c r="AB43" s="1"/>
      <c r="AC43" s="1"/>
    </row>
    <row r="44" spans="1:29" x14ac:dyDescent="0.2">
      <c r="Q44" s="6"/>
      <c r="R44" s="6"/>
      <c r="S44" s="6"/>
      <c r="T44" s="6"/>
      <c r="U44" s="6"/>
      <c r="X44" s="1"/>
      <c r="Y44" s="1"/>
      <c r="Z44" s="1"/>
      <c r="AA44" s="1"/>
      <c r="AB44" s="1"/>
      <c r="AC44" s="1"/>
    </row>
    <row r="45" spans="1:29" ht="20.100000000000001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7"/>
      <c r="R45" s="7"/>
      <c r="S45" s="7"/>
      <c r="T45" s="7"/>
      <c r="U45" s="7"/>
      <c r="V45" s="80"/>
      <c r="W45" s="17"/>
      <c r="X45" s="25"/>
      <c r="Y45" s="25"/>
      <c r="Z45" s="25"/>
      <c r="AA45" s="25"/>
      <c r="AB45" s="25"/>
      <c r="AC45" s="25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Q48" s="6"/>
      <c r="R48" s="6"/>
      <c r="S48" s="6"/>
      <c r="T48" s="6"/>
      <c r="U48" s="6"/>
    </row>
    <row r="49" spans="2:21" ht="20.100000000000001" customHeight="1" x14ac:dyDescent="0.2">
      <c r="B49" s="50"/>
      <c r="C49" s="50"/>
      <c r="Q49" s="6"/>
      <c r="R49" s="6"/>
      <c r="S49" s="6"/>
      <c r="T49" s="6"/>
      <c r="U49" s="6"/>
    </row>
    <row r="50" spans="2:21" ht="20.100000000000001" customHeight="1" x14ac:dyDescent="0.2">
      <c r="B50" s="147"/>
      <c r="C50" s="50"/>
      <c r="Q50" s="6"/>
      <c r="R50" s="6"/>
      <c r="S50" s="6"/>
      <c r="T50" s="6"/>
      <c r="U50" s="6"/>
    </row>
    <row r="51" spans="2:21" ht="20.100000000000001" customHeight="1" x14ac:dyDescent="0.2">
      <c r="Q51" s="6"/>
      <c r="R51" s="6"/>
      <c r="S51" s="6"/>
      <c r="T51" s="6"/>
      <c r="U51" s="6"/>
    </row>
  </sheetData>
  <mergeCells count="3">
    <mergeCell ref="A4:A5"/>
    <mergeCell ref="A33:B33"/>
    <mergeCell ref="C4:AC4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4294967293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C53"/>
  <sheetViews>
    <sheetView showGridLines="0" topLeftCell="A26" zoomScaleSheetLayoutView="80" workbookViewId="0">
      <selection activeCell="AE6" sqref="AE6"/>
    </sheetView>
  </sheetViews>
  <sheetFormatPr defaultColWidth="8.7109375" defaultRowHeight="12.75" x14ac:dyDescent="0.2"/>
  <cols>
    <col min="1" max="1" width="5.7109375" style="1" customWidth="1"/>
    <col min="2" max="2" width="25.7109375" style="1" customWidth="1"/>
    <col min="3" max="3" width="7.42578125" style="1" hidden="1" customWidth="1"/>
    <col min="4" max="4" width="8.5703125" style="1" hidden="1" customWidth="1"/>
    <col min="5" max="5" width="8.28515625" style="1" hidden="1" customWidth="1"/>
    <col min="6" max="16" width="7.42578125" style="1" hidden="1" customWidth="1"/>
    <col min="17" max="21" width="15.7109375" style="1" hidden="1" customWidth="1"/>
    <col min="22" max="22" width="15.7109375" style="81" hidden="1" customWidth="1"/>
    <col min="23" max="23" width="15.7109375" style="1" hidden="1" customWidth="1"/>
    <col min="24" max="24" width="15.7109375" style="6" hidden="1" customWidth="1"/>
    <col min="25" max="29" width="15.7109375" style="6" customWidth="1"/>
    <col min="30" max="16384" width="8.7109375" style="1"/>
  </cols>
  <sheetData>
    <row r="1" spans="1:29" s="12" customFormat="1" ht="20.100000000000001" customHeight="1" x14ac:dyDescent="0.25">
      <c r="A1" s="27" t="s">
        <v>591</v>
      </c>
      <c r="B1" s="28"/>
      <c r="C1" s="28"/>
      <c r="D1" s="28"/>
      <c r="E1" s="29"/>
      <c r="F1" s="28"/>
      <c r="G1" s="28"/>
      <c r="H1" s="3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592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">
      <c r="A6" s="26">
        <v>1</v>
      </c>
      <c r="B6" s="179" t="s">
        <v>237</v>
      </c>
      <c r="C6" s="35">
        <v>42702</v>
      </c>
      <c r="D6" s="35">
        <v>42788</v>
      </c>
      <c r="E6" s="35">
        <v>43113</v>
      </c>
      <c r="F6" s="35">
        <v>43967</v>
      </c>
      <c r="G6" s="35">
        <v>43094</v>
      </c>
      <c r="H6" s="35">
        <v>43094</v>
      </c>
      <c r="I6" s="35">
        <v>49336</v>
      </c>
      <c r="J6" s="35">
        <v>44055</v>
      </c>
      <c r="K6" s="35">
        <v>44054</v>
      </c>
      <c r="L6" s="35">
        <v>44523</v>
      </c>
      <c r="M6" s="35">
        <v>44616</v>
      </c>
      <c r="N6" s="35">
        <v>44442</v>
      </c>
      <c r="O6" s="35">
        <v>44443</v>
      </c>
      <c r="P6" s="35">
        <v>0</v>
      </c>
      <c r="Q6" s="7">
        <v>45111</v>
      </c>
      <c r="R6" s="7">
        <v>45109</v>
      </c>
      <c r="S6" s="86">
        <v>45829</v>
      </c>
      <c r="T6" s="86">
        <v>45751</v>
      </c>
      <c r="U6" s="86">
        <v>47073</v>
      </c>
      <c r="V6" s="103">
        <v>65232.135999999504</v>
      </c>
      <c r="W6" s="103">
        <v>46587</v>
      </c>
      <c r="X6" s="25">
        <v>47041</v>
      </c>
      <c r="Y6" s="25">
        <v>47053</v>
      </c>
      <c r="Z6" s="25">
        <v>47053</v>
      </c>
      <c r="AA6" s="25">
        <v>47284</v>
      </c>
      <c r="AB6" s="25">
        <v>0</v>
      </c>
      <c r="AC6" s="25">
        <f>'[1]JaTeng '!AC6-'[2]JaTeng '!AC6</f>
        <v>53083.118703018059</v>
      </c>
    </row>
    <row r="7" spans="1:29" s="17" customFormat="1" ht="20.100000000000001" customHeight="1" x14ac:dyDescent="0.2">
      <c r="A7" s="26">
        <v>2</v>
      </c>
      <c r="B7" s="179" t="s">
        <v>238</v>
      </c>
      <c r="C7" s="35">
        <v>26876</v>
      </c>
      <c r="D7" s="35">
        <v>26854</v>
      </c>
      <c r="E7" s="35">
        <v>26688</v>
      </c>
      <c r="F7" s="35">
        <v>26877</v>
      </c>
      <c r="G7" s="35">
        <v>26179</v>
      </c>
      <c r="H7" s="35">
        <v>26179</v>
      </c>
      <c r="I7" s="35">
        <v>26529</v>
      </c>
      <c r="J7" s="35">
        <v>27287</v>
      </c>
      <c r="K7" s="35">
        <v>27898</v>
      </c>
      <c r="L7" s="35">
        <v>26220</v>
      </c>
      <c r="M7" s="35">
        <v>25108</v>
      </c>
      <c r="N7" s="35">
        <v>26353</v>
      </c>
      <c r="O7" s="35">
        <v>26327</v>
      </c>
      <c r="P7" s="35">
        <v>0</v>
      </c>
      <c r="Q7" s="7">
        <v>24772</v>
      </c>
      <c r="R7" s="7">
        <v>25922</v>
      </c>
      <c r="S7" s="86">
        <v>25753</v>
      </c>
      <c r="T7" s="86">
        <v>25881</v>
      </c>
      <c r="U7" s="86">
        <v>25913</v>
      </c>
      <c r="V7" s="103">
        <v>26745.952000000147</v>
      </c>
      <c r="W7" s="103">
        <v>25757</v>
      </c>
      <c r="X7" s="25">
        <v>24554</v>
      </c>
      <c r="Y7" s="25">
        <v>25747</v>
      </c>
      <c r="Z7" s="25">
        <v>25916</v>
      </c>
      <c r="AA7" s="25">
        <v>25540</v>
      </c>
      <c r="AB7" s="25">
        <v>0</v>
      </c>
      <c r="AC7" s="25">
        <f>'[1]JaTeng '!AC7-'[2]JaTeng '!AC7</f>
        <v>24560.766717685707</v>
      </c>
    </row>
    <row r="8" spans="1:29" s="17" customFormat="1" ht="20.100000000000001" customHeight="1" x14ac:dyDescent="0.2">
      <c r="A8" s="26">
        <v>3</v>
      </c>
      <c r="B8" s="179" t="s">
        <v>239</v>
      </c>
      <c r="C8" s="35">
        <v>18230</v>
      </c>
      <c r="D8" s="35">
        <v>18186</v>
      </c>
      <c r="E8" s="35">
        <v>19517</v>
      </c>
      <c r="F8" s="35">
        <v>17714</v>
      </c>
      <c r="G8" s="35">
        <v>17771</v>
      </c>
      <c r="H8" s="35">
        <v>17915</v>
      </c>
      <c r="I8" s="35">
        <v>17282</v>
      </c>
      <c r="J8" s="35">
        <v>16331</v>
      </c>
      <c r="K8" s="35">
        <v>16351</v>
      </c>
      <c r="L8" s="35">
        <v>17360</v>
      </c>
      <c r="M8" s="35">
        <v>17639</v>
      </c>
      <c r="N8" s="35">
        <v>17563</v>
      </c>
      <c r="O8" s="35">
        <v>17563</v>
      </c>
      <c r="P8" s="35">
        <v>0</v>
      </c>
      <c r="Q8" s="7">
        <v>16833</v>
      </c>
      <c r="R8" s="7">
        <v>16265</v>
      </c>
      <c r="S8" s="86">
        <v>15848</v>
      </c>
      <c r="T8" s="86">
        <v>16203</v>
      </c>
      <c r="U8" s="86">
        <v>16453</v>
      </c>
      <c r="V8" s="103">
        <v>16056.440000000024</v>
      </c>
      <c r="W8" s="103">
        <v>17236</v>
      </c>
      <c r="X8" s="25">
        <v>17086</v>
      </c>
      <c r="Y8" s="25">
        <v>16847</v>
      </c>
      <c r="Z8" s="25">
        <v>17104.599999999999</v>
      </c>
      <c r="AA8" s="25">
        <v>16242.5</v>
      </c>
      <c r="AB8" s="25">
        <v>0</v>
      </c>
      <c r="AC8" s="25">
        <f>'[1]JaTeng '!AC8-'[2]JaTeng '!AC8</f>
        <v>16416.549848049319</v>
      </c>
    </row>
    <row r="9" spans="1:29" s="17" customFormat="1" ht="20.100000000000001" customHeight="1" x14ac:dyDescent="0.2">
      <c r="A9" s="26">
        <v>4</v>
      </c>
      <c r="B9" s="179" t="s">
        <v>240</v>
      </c>
      <c r="C9" s="35">
        <v>11621</v>
      </c>
      <c r="D9" s="35">
        <v>11633</v>
      </c>
      <c r="E9" s="35">
        <v>11557</v>
      </c>
      <c r="F9" s="35">
        <v>11452</v>
      </c>
      <c r="G9" s="35">
        <v>11062</v>
      </c>
      <c r="H9" s="35">
        <v>10979</v>
      </c>
      <c r="I9" s="35">
        <v>12686</v>
      </c>
      <c r="J9" s="35">
        <v>11254</v>
      </c>
      <c r="K9" s="35">
        <v>11863</v>
      </c>
      <c r="L9" s="35">
        <v>11175</v>
      </c>
      <c r="M9" s="35">
        <v>10869</v>
      </c>
      <c r="N9" s="35">
        <v>10968</v>
      </c>
      <c r="O9" s="35">
        <v>11331</v>
      </c>
      <c r="P9" s="35">
        <v>0</v>
      </c>
      <c r="Q9" s="7">
        <v>10681</v>
      </c>
      <c r="R9" s="7">
        <v>10686</v>
      </c>
      <c r="S9" s="86">
        <v>11024</v>
      </c>
      <c r="T9" s="86">
        <v>11084</v>
      </c>
      <c r="U9" s="86">
        <v>11108</v>
      </c>
      <c r="V9" s="103">
        <v>8812.6170000000075</v>
      </c>
      <c r="W9" s="103">
        <v>11239</v>
      </c>
      <c r="X9" s="25">
        <v>10959</v>
      </c>
      <c r="Y9" s="25">
        <v>11731.699999999999</v>
      </c>
      <c r="Z9" s="25">
        <v>10983.4</v>
      </c>
      <c r="AA9" s="25">
        <v>11069.499999999998</v>
      </c>
      <c r="AB9" s="25">
        <v>0</v>
      </c>
      <c r="AC9" s="25">
        <f>'[1]JaTeng '!AC9-'[2]JaTeng '!AC9</f>
        <v>11105.663766831618</v>
      </c>
    </row>
    <row r="10" spans="1:29" s="17" customFormat="1" ht="20.100000000000001" customHeight="1" x14ac:dyDescent="0.2">
      <c r="A10" s="26">
        <v>5</v>
      </c>
      <c r="B10" s="179" t="s">
        <v>241</v>
      </c>
      <c r="C10" s="35">
        <v>26617</v>
      </c>
      <c r="D10" s="35">
        <v>26653</v>
      </c>
      <c r="E10" s="35">
        <v>26297</v>
      </c>
      <c r="F10" s="35">
        <v>26265</v>
      </c>
      <c r="G10" s="35">
        <v>26224</v>
      </c>
      <c r="H10" s="35">
        <v>26197</v>
      </c>
      <c r="I10" s="35">
        <v>26519</v>
      </c>
      <c r="J10" s="35">
        <v>25982</v>
      </c>
      <c r="K10" s="35">
        <v>25859</v>
      </c>
      <c r="L10" s="35">
        <v>31273</v>
      </c>
      <c r="M10" s="35">
        <v>26624</v>
      </c>
      <c r="N10" s="35">
        <v>26624</v>
      </c>
      <c r="O10" s="35">
        <v>25839</v>
      </c>
      <c r="P10" s="35">
        <v>0</v>
      </c>
      <c r="Q10" s="7">
        <v>26889</v>
      </c>
      <c r="R10" s="7">
        <v>26340</v>
      </c>
      <c r="S10" s="86">
        <v>27066</v>
      </c>
      <c r="T10" s="86">
        <v>27082</v>
      </c>
      <c r="U10" s="86">
        <v>27107</v>
      </c>
      <c r="V10" s="103">
        <v>34505.074999999975</v>
      </c>
      <c r="W10" s="103">
        <v>27070</v>
      </c>
      <c r="X10" s="25">
        <v>27129</v>
      </c>
      <c r="Y10" s="25">
        <v>25384</v>
      </c>
      <c r="Z10" s="25">
        <v>25951</v>
      </c>
      <c r="AA10" s="25">
        <v>25905.599999999999</v>
      </c>
      <c r="AB10" s="25">
        <v>0</v>
      </c>
      <c r="AC10" s="25">
        <f>'[1]JaTeng '!AC10-'[2]JaTeng '!AC10</f>
        <v>32444.412820715686</v>
      </c>
    </row>
    <row r="11" spans="1:29" s="17" customFormat="1" ht="20.100000000000001" customHeight="1" x14ac:dyDescent="0.2">
      <c r="A11" s="26">
        <v>6</v>
      </c>
      <c r="B11" s="179" t="s">
        <v>242</v>
      </c>
      <c r="C11" s="35">
        <v>26016</v>
      </c>
      <c r="D11" s="35">
        <v>26125</v>
      </c>
      <c r="E11" s="35">
        <v>26116</v>
      </c>
      <c r="F11" s="35">
        <v>26129</v>
      </c>
      <c r="G11" s="35">
        <v>26098</v>
      </c>
      <c r="H11" s="35">
        <v>25027</v>
      </c>
      <c r="I11" s="35">
        <v>26042</v>
      </c>
      <c r="J11" s="35">
        <v>26043</v>
      </c>
      <c r="K11" s="35">
        <v>25997</v>
      </c>
      <c r="L11" s="35">
        <v>26071</v>
      </c>
      <c r="M11" s="35">
        <v>27677</v>
      </c>
      <c r="N11" s="35">
        <v>28175</v>
      </c>
      <c r="O11" s="35">
        <v>25389</v>
      </c>
      <c r="P11" s="35">
        <v>0</v>
      </c>
      <c r="Q11" s="7">
        <v>26197</v>
      </c>
      <c r="R11" s="7">
        <v>26046</v>
      </c>
      <c r="S11" s="86">
        <v>26977</v>
      </c>
      <c r="T11" s="86">
        <v>27077</v>
      </c>
      <c r="U11" s="86">
        <v>26739</v>
      </c>
      <c r="V11" s="103">
        <v>27076.016000000043</v>
      </c>
      <c r="W11" s="103">
        <v>26697</v>
      </c>
      <c r="X11" s="25">
        <v>26697</v>
      </c>
      <c r="Y11" s="25">
        <v>26650</v>
      </c>
      <c r="Z11" s="25">
        <v>26428</v>
      </c>
      <c r="AA11" s="25">
        <v>25668</v>
      </c>
      <c r="AB11" s="25">
        <v>0</v>
      </c>
      <c r="AC11" s="25">
        <f>'[1]JaTeng '!AC11-'[2]JaTeng '!AC11</f>
        <v>27225.281752096649</v>
      </c>
    </row>
    <row r="12" spans="1:29" s="17" customFormat="1" ht="20.100000000000001" customHeight="1" x14ac:dyDescent="0.2">
      <c r="A12" s="26">
        <v>7</v>
      </c>
      <c r="B12" s="179" t="s">
        <v>243</v>
      </c>
      <c r="C12" s="35">
        <v>15001</v>
      </c>
      <c r="D12" s="35">
        <v>15038</v>
      </c>
      <c r="E12" s="35">
        <v>13669</v>
      </c>
      <c r="F12" s="35">
        <v>13742</v>
      </c>
      <c r="G12" s="35">
        <v>13737</v>
      </c>
      <c r="H12" s="35">
        <v>13700</v>
      </c>
      <c r="I12" s="35">
        <v>14866</v>
      </c>
      <c r="J12" s="35">
        <v>14655</v>
      </c>
      <c r="K12" s="35">
        <v>13926</v>
      </c>
      <c r="L12" s="35">
        <v>14617</v>
      </c>
      <c r="M12" s="35">
        <v>13795</v>
      </c>
      <c r="N12" s="35">
        <v>13795</v>
      </c>
      <c r="O12" s="35">
        <v>13764</v>
      </c>
      <c r="P12" s="35">
        <v>0</v>
      </c>
      <c r="Q12" s="7">
        <v>13209</v>
      </c>
      <c r="R12" s="7">
        <v>13209</v>
      </c>
      <c r="S12" s="86">
        <v>13049</v>
      </c>
      <c r="T12" s="86">
        <v>13178</v>
      </c>
      <c r="U12" s="86">
        <v>12752</v>
      </c>
      <c r="V12" s="103">
        <v>1988.7660000000005</v>
      </c>
      <c r="W12" s="103">
        <v>12349</v>
      </c>
      <c r="X12" s="25">
        <v>13076</v>
      </c>
      <c r="Y12" s="25">
        <v>12386</v>
      </c>
      <c r="Z12" s="25">
        <v>12267</v>
      </c>
      <c r="AA12" s="25">
        <v>12066</v>
      </c>
      <c r="AB12" s="25">
        <v>0</v>
      </c>
      <c r="AC12" s="25">
        <f>'[1]JaTeng '!AC12-'[2]JaTeng '!AC12</f>
        <v>8009.2224285637476</v>
      </c>
    </row>
    <row r="13" spans="1:29" s="17" customFormat="1" ht="20.100000000000001" customHeight="1" x14ac:dyDescent="0.2">
      <c r="A13" s="26">
        <v>8</v>
      </c>
      <c r="B13" s="179" t="s">
        <v>244</v>
      </c>
      <c r="C13" s="35">
        <v>28400</v>
      </c>
      <c r="D13" s="35">
        <v>28023</v>
      </c>
      <c r="E13" s="35">
        <v>30097</v>
      </c>
      <c r="F13" s="35">
        <v>29687</v>
      </c>
      <c r="G13" s="35">
        <v>29350</v>
      </c>
      <c r="H13" s="35">
        <v>29815</v>
      </c>
      <c r="I13" s="35">
        <v>29210</v>
      </c>
      <c r="J13" s="35">
        <v>31480</v>
      </c>
      <c r="K13" s="35">
        <v>29624</v>
      </c>
      <c r="L13" s="35">
        <v>28866</v>
      </c>
      <c r="M13" s="35">
        <v>27902</v>
      </c>
      <c r="N13" s="35">
        <v>27725</v>
      </c>
      <c r="O13" s="35">
        <v>27827</v>
      </c>
      <c r="P13" s="35">
        <v>0</v>
      </c>
      <c r="Q13" s="7">
        <v>28460</v>
      </c>
      <c r="R13" s="7">
        <v>27869</v>
      </c>
      <c r="S13" s="86">
        <v>27886</v>
      </c>
      <c r="T13" s="86">
        <v>28268</v>
      </c>
      <c r="U13" s="86">
        <v>28251</v>
      </c>
      <c r="V13" s="103">
        <v>14638.393</v>
      </c>
      <c r="W13" s="103">
        <v>27362</v>
      </c>
      <c r="X13" s="25">
        <v>26463</v>
      </c>
      <c r="Y13" s="25">
        <v>26386</v>
      </c>
      <c r="Z13" s="25">
        <v>26206</v>
      </c>
      <c r="AA13" s="25">
        <v>26375</v>
      </c>
      <c r="AB13" s="25">
        <v>0</v>
      </c>
      <c r="AC13" s="25">
        <f>'[1]JaTeng '!AC13-'[2]JaTeng '!AC13</f>
        <v>23386.456041771457</v>
      </c>
    </row>
    <row r="14" spans="1:29" s="17" customFormat="1" ht="20.100000000000001" customHeight="1" x14ac:dyDescent="0.2">
      <c r="A14" s="26">
        <v>9</v>
      </c>
      <c r="B14" s="179" t="s">
        <v>245</v>
      </c>
      <c r="C14" s="35">
        <v>11579</v>
      </c>
      <c r="D14" s="35">
        <v>13415</v>
      </c>
      <c r="E14" s="35">
        <v>11817</v>
      </c>
      <c r="F14" s="35">
        <v>12211</v>
      </c>
      <c r="G14" s="35">
        <v>12173</v>
      </c>
      <c r="H14" s="35">
        <v>12295</v>
      </c>
      <c r="I14" s="35">
        <v>12507</v>
      </c>
      <c r="J14" s="35">
        <v>12520</v>
      </c>
      <c r="K14" s="35">
        <v>12594</v>
      </c>
      <c r="L14" s="35">
        <v>12296</v>
      </c>
      <c r="M14" s="35">
        <v>12392</v>
      </c>
      <c r="N14" s="35">
        <v>12376</v>
      </c>
      <c r="O14" s="35">
        <v>12547</v>
      </c>
      <c r="P14" s="35">
        <v>0</v>
      </c>
      <c r="Q14" s="7">
        <v>12285</v>
      </c>
      <c r="R14" s="7">
        <v>12281</v>
      </c>
      <c r="S14" s="86">
        <v>11758</v>
      </c>
      <c r="T14" s="86">
        <v>12184</v>
      </c>
      <c r="U14" s="86">
        <v>12696</v>
      </c>
      <c r="V14" s="103">
        <v>32869.267000000473</v>
      </c>
      <c r="W14" s="103">
        <v>11921</v>
      </c>
      <c r="X14" s="25">
        <v>13335</v>
      </c>
      <c r="Y14" s="25">
        <v>13241</v>
      </c>
      <c r="Z14" s="25">
        <v>12828</v>
      </c>
      <c r="AA14" s="25">
        <v>12806</v>
      </c>
      <c r="AB14" s="25">
        <v>0</v>
      </c>
      <c r="AC14" s="25">
        <f>'[1]JaTeng '!AC14-'[2]JaTeng '!AC14</f>
        <v>15388.348224996713</v>
      </c>
    </row>
    <row r="15" spans="1:29" s="17" customFormat="1" ht="20.100000000000001" customHeight="1" x14ac:dyDescent="0.2">
      <c r="A15" s="26">
        <v>10</v>
      </c>
      <c r="B15" s="179" t="s">
        <v>246</v>
      </c>
      <c r="C15" s="35">
        <v>32597</v>
      </c>
      <c r="D15" s="35">
        <v>32575</v>
      </c>
      <c r="E15" s="35">
        <v>32554</v>
      </c>
      <c r="F15" s="35">
        <v>32623</v>
      </c>
      <c r="G15" s="35">
        <v>32607</v>
      </c>
      <c r="H15" s="35">
        <v>32277</v>
      </c>
      <c r="I15" s="35">
        <v>32418</v>
      </c>
      <c r="J15" s="35">
        <v>32412</v>
      </c>
      <c r="K15" s="35">
        <v>32403</v>
      </c>
      <c r="L15" s="35">
        <v>32383</v>
      </c>
      <c r="M15" s="35">
        <v>31507</v>
      </c>
      <c r="N15" s="35">
        <v>31768</v>
      </c>
      <c r="O15" s="35">
        <v>31559</v>
      </c>
      <c r="P15" s="35">
        <v>0</v>
      </c>
      <c r="Q15" s="7">
        <v>32077</v>
      </c>
      <c r="R15" s="7">
        <v>31819</v>
      </c>
      <c r="S15" s="86">
        <v>31948</v>
      </c>
      <c r="T15" s="86">
        <v>32162</v>
      </c>
      <c r="U15" s="86">
        <v>31714</v>
      </c>
      <c r="V15" s="103">
        <v>32512.378000000364</v>
      </c>
      <c r="W15" s="103">
        <v>30765</v>
      </c>
      <c r="X15" s="25">
        <v>31098</v>
      </c>
      <c r="Y15" s="25">
        <v>31050.699999999997</v>
      </c>
      <c r="Z15" s="25">
        <v>30487.799999999996</v>
      </c>
      <c r="AA15" s="25">
        <v>30945.5</v>
      </c>
      <c r="AB15" s="25">
        <v>0</v>
      </c>
      <c r="AC15" s="25">
        <f>'[1]JaTeng '!AC15-'[2]JaTeng '!AC15</f>
        <v>27315.915905953188</v>
      </c>
    </row>
    <row r="16" spans="1:29" s="17" customFormat="1" ht="20.100000000000001" customHeight="1" x14ac:dyDescent="0.2">
      <c r="A16" s="26">
        <v>11</v>
      </c>
      <c r="B16" s="179" t="s">
        <v>247</v>
      </c>
      <c r="C16" s="35">
        <v>18071</v>
      </c>
      <c r="D16" s="35">
        <v>18003</v>
      </c>
      <c r="E16" s="35">
        <v>18014</v>
      </c>
      <c r="F16" s="35">
        <v>17833</v>
      </c>
      <c r="G16" s="35">
        <v>17874</v>
      </c>
      <c r="H16" s="35">
        <v>18045</v>
      </c>
      <c r="I16" s="35">
        <v>18449</v>
      </c>
      <c r="J16" s="35">
        <v>18406</v>
      </c>
      <c r="K16" s="35">
        <v>18961</v>
      </c>
      <c r="L16" s="35">
        <v>18925</v>
      </c>
      <c r="M16" s="35">
        <v>18708</v>
      </c>
      <c r="N16" s="35">
        <v>18862</v>
      </c>
      <c r="O16" s="35">
        <v>18860</v>
      </c>
      <c r="P16" s="35">
        <v>0</v>
      </c>
      <c r="Q16" s="7">
        <v>18647</v>
      </c>
      <c r="R16" s="7">
        <v>18638</v>
      </c>
      <c r="S16" s="86">
        <v>18789</v>
      </c>
      <c r="T16" s="86">
        <v>18788</v>
      </c>
      <c r="U16" s="86">
        <v>18600</v>
      </c>
      <c r="V16" s="103">
        <v>23736.641000000232</v>
      </c>
      <c r="W16" s="103">
        <v>18809</v>
      </c>
      <c r="X16" s="25">
        <v>18758</v>
      </c>
      <c r="Y16" s="25">
        <v>17025</v>
      </c>
      <c r="Z16" s="25">
        <v>18758</v>
      </c>
      <c r="AA16" s="25">
        <v>18663</v>
      </c>
      <c r="AB16" s="25">
        <v>0</v>
      </c>
      <c r="AC16" s="25">
        <f>'[1]JaTeng '!AC16-'[2]JaTeng '!AC16</f>
        <v>17856.327389498008</v>
      </c>
    </row>
    <row r="17" spans="1:29" s="17" customFormat="1" ht="20.100000000000001" customHeight="1" x14ac:dyDescent="0.2">
      <c r="A17" s="26">
        <v>12</v>
      </c>
      <c r="B17" s="179" t="s">
        <v>248</v>
      </c>
      <c r="C17" s="35">
        <v>22747</v>
      </c>
      <c r="D17" s="35">
        <v>24176</v>
      </c>
      <c r="E17" s="35">
        <v>24340</v>
      </c>
      <c r="F17" s="35">
        <v>24390</v>
      </c>
      <c r="G17" s="35">
        <v>23057</v>
      </c>
      <c r="H17" s="35">
        <v>23021</v>
      </c>
      <c r="I17" s="35">
        <v>23113</v>
      </c>
      <c r="J17" s="35">
        <v>23025</v>
      </c>
      <c r="K17" s="35">
        <v>23437</v>
      </c>
      <c r="L17" s="35">
        <v>22869</v>
      </c>
      <c r="M17" s="35">
        <v>22924</v>
      </c>
      <c r="N17" s="35">
        <v>22786</v>
      </c>
      <c r="O17" s="35">
        <v>23897</v>
      </c>
      <c r="P17" s="35">
        <v>0</v>
      </c>
      <c r="Q17" s="7">
        <v>22711</v>
      </c>
      <c r="R17" s="7">
        <v>22517</v>
      </c>
      <c r="S17" s="86">
        <v>23281</v>
      </c>
      <c r="T17" s="86">
        <v>22031</v>
      </c>
      <c r="U17" s="86">
        <v>23224</v>
      </c>
      <c r="V17" s="103">
        <v>32275.094000000252</v>
      </c>
      <c r="W17" s="103">
        <v>21559</v>
      </c>
      <c r="X17" s="25">
        <v>21751</v>
      </c>
      <c r="Y17" s="25">
        <v>21773</v>
      </c>
      <c r="Z17" s="25">
        <v>21484</v>
      </c>
      <c r="AA17" s="25">
        <v>21240</v>
      </c>
      <c r="AB17" s="25">
        <v>0</v>
      </c>
      <c r="AC17" s="25">
        <f>'[1]JaTeng '!AC17-'[2]JaTeng '!AC17</f>
        <v>25751.809954961001</v>
      </c>
    </row>
    <row r="18" spans="1:29" s="17" customFormat="1" ht="20.100000000000001" customHeight="1" x14ac:dyDescent="0.2">
      <c r="A18" s="26">
        <v>13</v>
      </c>
      <c r="B18" s="179" t="s">
        <v>249</v>
      </c>
      <c r="C18" s="35">
        <v>21680</v>
      </c>
      <c r="D18" s="35">
        <v>21556</v>
      </c>
      <c r="E18" s="35">
        <v>21649</v>
      </c>
      <c r="F18" s="35">
        <v>21653</v>
      </c>
      <c r="G18" s="35">
        <v>21543</v>
      </c>
      <c r="H18" s="35">
        <v>21408</v>
      </c>
      <c r="I18" s="35">
        <v>21607</v>
      </c>
      <c r="J18" s="35">
        <v>21391</v>
      </c>
      <c r="K18" s="35">
        <v>21292</v>
      </c>
      <c r="L18" s="35">
        <v>20990</v>
      </c>
      <c r="M18" s="35">
        <v>21258</v>
      </c>
      <c r="N18" s="35">
        <v>20846</v>
      </c>
      <c r="O18" s="35">
        <v>20925</v>
      </c>
      <c r="P18" s="35">
        <v>0</v>
      </c>
      <c r="Q18" s="7">
        <v>20027</v>
      </c>
      <c r="R18" s="7">
        <v>20127</v>
      </c>
      <c r="S18" s="86">
        <v>19364</v>
      </c>
      <c r="T18" s="86">
        <v>20043</v>
      </c>
      <c r="U18" s="86">
        <v>20018</v>
      </c>
      <c r="V18" s="103">
        <v>25199.705000000307</v>
      </c>
      <c r="W18" s="103">
        <v>19318</v>
      </c>
      <c r="X18" s="25">
        <v>19240</v>
      </c>
      <c r="Y18" s="25">
        <v>19425</v>
      </c>
      <c r="Z18" s="25">
        <v>21051</v>
      </c>
      <c r="AA18" s="25">
        <v>19320</v>
      </c>
      <c r="AB18" s="25">
        <v>0</v>
      </c>
      <c r="AC18" s="25">
        <f>'[1]JaTeng '!AC18-'[2]JaTeng '!AC18</f>
        <v>17162.695129538846</v>
      </c>
    </row>
    <row r="19" spans="1:29" s="17" customFormat="1" ht="20.100000000000001" customHeight="1" x14ac:dyDescent="0.2">
      <c r="A19" s="26">
        <v>14</v>
      </c>
      <c r="B19" s="179" t="s">
        <v>250</v>
      </c>
      <c r="C19" s="35">
        <v>26772</v>
      </c>
      <c r="D19" s="35">
        <v>25062</v>
      </c>
      <c r="E19" s="35">
        <v>25102</v>
      </c>
      <c r="F19" s="35">
        <v>25031</v>
      </c>
      <c r="G19" s="35">
        <v>25062</v>
      </c>
      <c r="H19" s="35">
        <v>25241</v>
      </c>
      <c r="I19" s="35">
        <v>25469</v>
      </c>
      <c r="J19" s="35">
        <v>25237</v>
      </c>
      <c r="K19" s="35">
        <v>25408</v>
      </c>
      <c r="L19" s="35">
        <v>24968</v>
      </c>
      <c r="M19" s="35">
        <v>26063</v>
      </c>
      <c r="N19" s="35">
        <v>25726</v>
      </c>
      <c r="O19" s="35">
        <v>25618</v>
      </c>
      <c r="P19" s="35">
        <v>0</v>
      </c>
      <c r="Q19" s="7">
        <v>26397</v>
      </c>
      <c r="R19" s="7">
        <v>26397</v>
      </c>
      <c r="S19" s="86">
        <v>25769</v>
      </c>
      <c r="T19" s="86">
        <v>25773</v>
      </c>
      <c r="U19" s="86">
        <v>25773</v>
      </c>
      <c r="V19" s="103">
        <v>44688.29899999925</v>
      </c>
      <c r="W19" s="103">
        <v>25898</v>
      </c>
      <c r="X19" s="25">
        <v>25677</v>
      </c>
      <c r="Y19" s="25">
        <v>25153</v>
      </c>
      <c r="Z19" s="25">
        <v>25375</v>
      </c>
      <c r="AA19" s="25">
        <v>25366.3</v>
      </c>
      <c r="AB19" s="25">
        <v>0</v>
      </c>
      <c r="AC19" s="25">
        <f>'[1]JaTeng '!AC19-'[2]JaTeng '!AC19</f>
        <v>21787.197439460837</v>
      </c>
    </row>
    <row r="20" spans="1:29" s="17" customFormat="1" ht="20.100000000000001" customHeight="1" x14ac:dyDescent="0.2">
      <c r="A20" s="26">
        <v>15</v>
      </c>
      <c r="B20" s="179" t="s">
        <v>251</v>
      </c>
      <c r="C20" s="35">
        <v>22892</v>
      </c>
      <c r="D20" s="35">
        <v>21906</v>
      </c>
      <c r="E20" s="35">
        <v>25805</v>
      </c>
      <c r="F20" s="35">
        <v>28707</v>
      </c>
      <c r="G20" s="35">
        <v>28123</v>
      </c>
      <c r="H20" s="35">
        <v>28123</v>
      </c>
      <c r="I20" s="35">
        <v>26423</v>
      </c>
      <c r="J20" s="35">
        <v>29111</v>
      </c>
      <c r="K20" s="35">
        <v>29233</v>
      </c>
      <c r="L20" s="35">
        <v>27288</v>
      </c>
      <c r="M20" s="35">
        <v>28451</v>
      </c>
      <c r="N20" s="35">
        <v>27840</v>
      </c>
      <c r="O20" s="35">
        <v>27646</v>
      </c>
      <c r="P20" s="35">
        <v>0</v>
      </c>
      <c r="Q20" s="7">
        <v>29090</v>
      </c>
      <c r="R20" s="7">
        <v>29322</v>
      </c>
      <c r="S20" s="86">
        <v>29928</v>
      </c>
      <c r="T20" s="86">
        <v>30653</v>
      </c>
      <c r="U20" s="86">
        <v>30015</v>
      </c>
      <c r="V20" s="103">
        <v>89547.852999997951</v>
      </c>
      <c r="W20" s="103">
        <v>29845</v>
      </c>
      <c r="X20" s="25">
        <v>31225</v>
      </c>
      <c r="Y20" s="25">
        <v>33273</v>
      </c>
      <c r="Z20" s="25">
        <v>33373.599999999999</v>
      </c>
      <c r="AA20" s="25">
        <v>34360.599999999991</v>
      </c>
      <c r="AB20" s="25">
        <v>0</v>
      </c>
      <c r="AC20" s="25">
        <f>'[1]JaTeng '!AC20-'[2]JaTeng '!AC20</f>
        <v>44959.690366311246</v>
      </c>
    </row>
    <row r="21" spans="1:29" s="17" customFormat="1" ht="20.100000000000001" customHeight="1" x14ac:dyDescent="0.2">
      <c r="A21" s="26">
        <v>16</v>
      </c>
      <c r="B21" s="179" t="s">
        <v>252</v>
      </c>
      <c r="C21" s="35">
        <v>7120</v>
      </c>
      <c r="D21" s="35">
        <v>12127</v>
      </c>
      <c r="E21" s="35">
        <v>12127</v>
      </c>
      <c r="F21" s="35">
        <v>12127</v>
      </c>
      <c r="G21" s="35">
        <v>12127</v>
      </c>
      <c r="H21" s="35">
        <v>12127</v>
      </c>
      <c r="I21" s="35">
        <v>13217</v>
      </c>
      <c r="J21" s="35">
        <v>12958</v>
      </c>
      <c r="K21" s="35">
        <v>12454</v>
      </c>
      <c r="L21" s="35">
        <v>14391</v>
      </c>
      <c r="M21" s="35">
        <v>12193</v>
      </c>
      <c r="N21" s="35">
        <v>10929</v>
      </c>
      <c r="O21" s="35">
        <v>10929</v>
      </c>
      <c r="P21" s="35">
        <v>0</v>
      </c>
      <c r="Q21" s="7">
        <v>11956</v>
      </c>
      <c r="R21" s="7">
        <v>11814</v>
      </c>
      <c r="S21" s="86">
        <v>12369</v>
      </c>
      <c r="T21" s="86">
        <v>14680</v>
      </c>
      <c r="U21" s="86">
        <v>13755</v>
      </c>
      <c r="V21" s="103">
        <v>27388.133000000314</v>
      </c>
      <c r="W21" s="103">
        <v>13354</v>
      </c>
      <c r="X21" s="25">
        <v>14122</v>
      </c>
      <c r="Y21" s="25">
        <v>14780</v>
      </c>
      <c r="Z21" s="25">
        <v>15060</v>
      </c>
      <c r="AA21" s="25">
        <v>15336</v>
      </c>
      <c r="AB21" s="25">
        <v>0</v>
      </c>
      <c r="AC21" s="25">
        <f>'[1]JaTeng '!AC21-'[2]JaTeng '!AC21</f>
        <v>25430.855477099154</v>
      </c>
    </row>
    <row r="22" spans="1:29" s="17" customFormat="1" ht="20.100000000000001" customHeight="1" x14ac:dyDescent="0.2">
      <c r="A22" s="26">
        <v>17</v>
      </c>
      <c r="B22" s="144" t="s">
        <v>253</v>
      </c>
      <c r="C22" s="35">
        <v>11305</v>
      </c>
      <c r="D22" s="35">
        <v>10990</v>
      </c>
      <c r="E22" s="35">
        <v>11437</v>
      </c>
      <c r="F22" s="35">
        <v>11459</v>
      </c>
      <c r="G22" s="35">
        <v>11395</v>
      </c>
      <c r="H22" s="35">
        <v>11235</v>
      </c>
      <c r="I22" s="35">
        <v>11560</v>
      </c>
      <c r="J22" s="35">
        <v>11264</v>
      </c>
      <c r="K22" s="35">
        <v>11286</v>
      </c>
      <c r="L22" s="35">
        <v>11408</v>
      </c>
      <c r="M22" s="35">
        <v>11151</v>
      </c>
      <c r="N22" s="35">
        <v>9635</v>
      </c>
      <c r="O22" s="35">
        <v>8434</v>
      </c>
      <c r="P22" s="35">
        <v>0</v>
      </c>
      <c r="Q22" s="7">
        <v>9357</v>
      </c>
      <c r="R22" s="7">
        <v>9371</v>
      </c>
      <c r="S22" s="86">
        <v>8141</v>
      </c>
      <c r="T22" s="86">
        <v>8366</v>
      </c>
      <c r="U22" s="86">
        <v>8365</v>
      </c>
      <c r="V22" s="103">
        <v>24368.360000000055</v>
      </c>
      <c r="W22" s="103">
        <v>8574</v>
      </c>
      <c r="X22" s="25">
        <v>8288</v>
      </c>
      <c r="Y22" s="25">
        <v>8141</v>
      </c>
      <c r="Z22" s="25">
        <v>7572</v>
      </c>
      <c r="AA22" s="25">
        <v>8158</v>
      </c>
      <c r="AB22" s="25">
        <v>0</v>
      </c>
      <c r="AC22" s="25">
        <f>'[1]JaTeng '!AC22-'[2]JaTeng '!AC22</f>
        <v>23300.390289402349</v>
      </c>
    </row>
    <row r="23" spans="1:29" s="17" customFormat="1" ht="20.100000000000001" customHeight="1" x14ac:dyDescent="0.2">
      <c r="A23" s="26">
        <v>18</v>
      </c>
      <c r="B23" s="144" t="s">
        <v>254</v>
      </c>
      <c r="C23" s="35">
        <v>36095</v>
      </c>
      <c r="D23" s="35">
        <v>36827</v>
      </c>
      <c r="E23" s="35">
        <v>34255</v>
      </c>
      <c r="F23" s="35">
        <v>39602</v>
      </c>
      <c r="G23" s="35">
        <v>39308</v>
      </c>
      <c r="H23" s="35">
        <v>38997</v>
      </c>
      <c r="I23" s="35">
        <v>40509</v>
      </c>
      <c r="J23" s="35">
        <v>41125</v>
      </c>
      <c r="K23" s="35">
        <v>40704</v>
      </c>
      <c r="L23" s="35">
        <v>35602</v>
      </c>
      <c r="M23" s="35">
        <v>35377</v>
      </c>
      <c r="N23" s="35">
        <v>35261</v>
      </c>
      <c r="O23" s="35">
        <v>35072</v>
      </c>
      <c r="P23" s="35">
        <v>0</v>
      </c>
      <c r="Q23" s="7">
        <v>35185</v>
      </c>
      <c r="R23" s="7">
        <v>35185</v>
      </c>
      <c r="S23" s="86">
        <v>35593</v>
      </c>
      <c r="T23" s="86">
        <v>41864</v>
      </c>
      <c r="U23" s="86">
        <v>35074</v>
      </c>
      <c r="V23" s="103">
        <v>63883.823999998254</v>
      </c>
      <c r="W23" s="103">
        <v>33730</v>
      </c>
      <c r="X23" s="25">
        <v>33286</v>
      </c>
      <c r="Y23" s="25">
        <v>33235</v>
      </c>
      <c r="Z23" s="25">
        <v>33621</v>
      </c>
      <c r="AA23" s="25">
        <v>33241</v>
      </c>
      <c r="AB23" s="25">
        <v>0</v>
      </c>
      <c r="AC23" s="25">
        <f>'[1]JaTeng '!AC23-'[2]JaTeng '!AC23</f>
        <v>39868.688449949244</v>
      </c>
    </row>
    <row r="24" spans="1:29" s="17" customFormat="1" ht="20.100000000000001" customHeight="1" x14ac:dyDescent="0.2">
      <c r="A24" s="26">
        <v>19</v>
      </c>
      <c r="B24" s="144" t="s">
        <v>255</v>
      </c>
      <c r="C24" s="35">
        <v>12288</v>
      </c>
      <c r="D24" s="35">
        <v>16989</v>
      </c>
      <c r="E24" s="35">
        <v>17010</v>
      </c>
      <c r="F24" s="35">
        <v>17013</v>
      </c>
      <c r="G24" s="35">
        <v>15681</v>
      </c>
      <c r="H24" s="35">
        <v>15127</v>
      </c>
      <c r="I24" s="35">
        <v>15013</v>
      </c>
      <c r="J24" s="35">
        <v>15123</v>
      </c>
      <c r="K24" s="35">
        <v>14649</v>
      </c>
      <c r="L24" s="35">
        <v>14649</v>
      </c>
      <c r="M24" s="35">
        <v>13636</v>
      </c>
      <c r="N24" s="35">
        <v>13365</v>
      </c>
      <c r="O24" s="35">
        <v>13529</v>
      </c>
      <c r="P24" s="35">
        <v>0</v>
      </c>
      <c r="Q24" s="7">
        <v>12836</v>
      </c>
      <c r="R24" s="7">
        <v>12836</v>
      </c>
      <c r="S24" s="86">
        <v>12627</v>
      </c>
      <c r="T24" s="86">
        <v>13271</v>
      </c>
      <c r="U24" s="86">
        <v>12586</v>
      </c>
      <c r="V24" s="103">
        <v>20089.577000000096</v>
      </c>
      <c r="W24" s="103">
        <v>11540</v>
      </c>
      <c r="X24" s="25">
        <v>11962</v>
      </c>
      <c r="Y24" s="25">
        <v>11694</v>
      </c>
      <c r="Z24" s="25">
        <v>11775</v>
      </c>
      <c r="AA24" s="25">
        <v>11740</v>
      </c>
      <c r="AB24" s="25">
        <v>0</v>
      </c>
      <c r="AC24" s="25">
        <f>'[1]JaTeng '!AC24-'[2]JaTeng '!AC24</f>
        <v>13279.127709723114</v>
      </c>
    </row>
    <row r="25" spans="1:29" s="17" customFormat="1" ht="20.100000000000001" customHeight="1" x14ac:dyDescent="0.2">
      <c r="A25" s="26">
        <v>20</v>
      </c>
      <c r="B25" s="144" t="s">
        <v>256</v>
      </c>
      <c r="C25" s="35">
        <v>20976</v>
      </c>
      <c r="D25" s="35">
        <v>20584</v>
      </c>
      <c r="E25" s="35">
        <v>20969</v>
      </c>
      <c r="F25" s="35">
        <v>20336</v>
      </c>
      <c r="G25" s="35">
        <v>21466</v>
      </c>
      <c r="H25" s="35">
        <v>21432</v>
      </c>
      <c r="I25" s="35">
        <v>22054</v>
      </c>
      <c r="J25" s="35">
        <v>21426</v>
      </c>
      <c r="K25" s="35">
        <v>21124</v>
      </c>
      <c r="L25" s="35">
        <v>21168</v>
      </c>
      <c r="M25" s="35">
        <v>20931</v>
      </c>
      <c r="N25" s="35">
        <v>20931</v>
      </c>
      <c r="O25" s="35">
        <v>20818</v>
      </c>
      <c r="P25" s="35">
        <v>0</v>
      </c>
      <c r="Q25" s="7">
        <v>20465</v>
      </c>
      <c r="R25" s="7">
        <v>21098</v>
      </c>
      <c r="S25" s="86">
        <v>22106</v>
      </c>
      <c r="T25" s="86">
        <v>20193</v>
      </c>
      <c r="U25" s="86">
        <v>20721</v>
      </c>
      <c r="V25" s="103">
        <v>23420.315000000206</v>
      </c>
      <c r="W25" s="103">
        <v>20060</v>
      </c>
      <c r="X25" s="25">
        <v>19989</v>
      </c>
      <c r="Y25" s="25">
        <v>19657</v>
      </c>
      <c r="Z25" s="25">
        <v>19490</v>
      </c>
      <c r="AA25" s="25">
        <v>19706</v>
      </c>
      <c r="AB25" s="25">
        <v>0</v>
      </c>
      <c r="AC25" s="25">
        <f>'[1]JaTeng '!AC25-'[2]JaTeng '!AC25</f>
        <v>12424.031480079342</v>
      </c>
    </row>
    <row r="26" spans="1:29" s="17" customFormat="1" ht="20.100000000000001" customHeight="1" x14ac:dyDescent="0.2">
      <c r="A26" s="26">
        <v>21</v>
      </c>
      <c r="B26" s="144" t="s">
        <v>257</v>
      </c>
      <c r="C26" s="35">
        <v>29349</v>
      </c>
      <c r="D26" s="35">
        <v>28704</v>
      </c>
      <c r="E26" s="35">
        <v>28702</v>
      </c>
      <c r="F26" s="35">
        <v>29238</v>
      </c>
      <c r="G26" s="35">
        <v>29238</v>
      </c>
      <c r="H26" s="35">
        <v>29234</v>
      </c>
      <c r="I26" s="35">
        <v>30586</v>
      </c>
      <c r="J26" s="35">
        <v>29393</v>
      </c>
      <c r="K26" s="35">
        <v>28570</v>
      </c>
      <c r="L26" s="35">
        <v>28322</v>
      </c>
      <c r="M26" s="35">
        <v>28802</v>
      </c>
      <c r="N26" s="35">
        <v>31715</v>
      </c>
      <c r="O26" s="35">
        <v>31598</v>
      </c>
      <c r="P26" s="35">
        <v>0</v>
      </c>
      <c r="Q26" s="7">
        <v>32632</v>
      </c>
      <c r="R26" s="7">
        <v>33016</v>
      </c>
      <c r="S26" s="86">
        <v>32643</v>
      </c>
      <c r="T26" s="86">
        <v>32789</v>
      </c>
      <c r="U26" s="86">
        <v>33296</v>
      </c>
      <c r="V26" s="103">
        <v>60207.039999999513</v>
      </c>
      <c r="W26" s="103">
        <v>33294</v>
      </c>
      <c r="X26" s="25">
        <v>33379</v>
      </c>
      <c r="Y26" s="25">
        <v>33509</v>
      </c>
      <c r="Z26" s="25">
        <v>33639</v>
      </c>
      <c r="AA26" s="25">
        <v>32997</v>
      </c>
      <c r="AB26" s="25">
        <v>0</v>
      </c>
      <c r="AC26" s="25">
        <f>'[1]JaTeng '!AC26-'[2]JaTeng '!AC26</f>
        <v>51065.001051712374</v>
      </c>
    </row>
    <row r="27" spans="1:29" s="17" customFormat="1" ht="20.100000000000001" customHeight="1" x14ac:dyDescent="0.2">
      <c r="A27" s="26">
        <v>22</v>
      </c>
      <c r="B27" s="144" t="s">
        <v>258</v>
      </c>
      <c r="C27" s="35">
        <v>17505</v>
      </c>
      <c r="D27" s="35">
        <v>16695</v>
      </c>
      <c r="E27" s="35">
        <v>17754</v>
      </c>
      <c r="F27" s="35">
        <v>18261</v>
      </c>
      <c r="G27" s="35">
        <v>18195</v>
      </c>
      <c r="H27" s="35">
        <v>18028</v>
      </c>
      <c r="I27" s="35">
        <v>18786</v>
      </c>
      <c r="J27" s="35">
        <v>17968</v>
      </c>
      <c r="K27" s="35">
        <v>18099</v>
      </c>
      <c r="L27" s="35">
        <v>18142</v>
      </c>
      <c r="M27" s="35">
        <v>18054</v>
      </c>
      <c r="N27" s="35">
        <v>17868</v>
      </c>
      <c r="O27" s="35">
        <v>17875</v>
      </c>
      <c r="P27" s="35">
        <v>0</v>
      </c>
      <c r="Q27" s="7">
        <v>18419</v>
      </c>
      <c r="R27" s="7">
        <v>18724</v>
      </c>
      <c r="S27" s="86">
        <v>17590</v>
      </c>
      <c r="T27" s="86">
        <v>17485</v>
      </c>
      <c r="U27" s="86">
        <v>15999</v>
      </c>
      <c r="V27" s="103">
        <v>6841.3020000000233</v>
      </c>
      <c r="W27" s="103">
        <v>16559</v>
      </c>
      <c r="X27" s="25">
        <v>16459</v>
      </c>
      <c r="Y27" s="25">
        <v>16354</v>
      </c>
      <c r="Z27" s="25">
        <v>16510</v>
      </c>
      <c r="AA27" s="25">
        <v>16627.900000000001</v>
      </c>
      <c r="AB27" s="25">
        <v>0</v>
      </c>
      <c r="AC27" s="25">
        <f>'[1]JaTeng '!AC27-'[2]JaTeng '!AC27</f>
        <v>18730.873673877562</v>
      </c>
    </row>
    <row r="28" spans="1:29" s="17" customFormat="1" ht="20.100000000000001" customHeight="1" x14ac:dyDescent="0.2">
      <c r="A28" s="26">
        <v>23</v>
      </c>
      <c r="B28" s="144" t="s">
        <v>259</v>
      </c>
      <c r="C28" s="35">
        <v>17700</v>
      </c>
      <c r="D28" s="35">
        <v>17586</v>
      </c>
      <c r="E28" s="35">
        <v>17598</v>
      </c>
      <c r="F28" s="35">
        <v>17589</v>
      </c>
      <c r="G28" s="35">
        <v>17598</v>
      </c>
      <c r="H28" s="35">
        <v>17476</v>
      </c>
      <c r="I28" s="35">
        <v>17805</v>
      </c>
      <c r="J28" s="35">
        <v>19446</v>
      </c>
      <c r="K28" s="35">
        <v>19645</v>
      </c>
      <c r="L28" s="35">
        <v>19046</v>
      </c>
      <c r="M28" s="35">
        <v>19021</v>
      </c>
      <c r="N28" s="35">
        <v>18995</v>
      </c>
      <c r="O28" s="35">
        <v>19053</v>
      </c>
      <c r="P28" s="35">
        <v>0</v>
      </c>
      <c r="Q28" s="7">
        <v>19200</v>
      </c>
      <c r="R28" s="7">
        <v>19029</v>
      </c>
      <c r="S28" s="86">
        <v>18530</v>
      </c>
      <c r="T28" s="86">
        <v>18863</v>
      </c>
      <c r="U28" s="86">
        <v>19222</v>
      </c>
      <c r="V28" s="103">
        <v>10889.317000000014</v>
      </c>
      <c r="W28" s="103">
        <v>18579</v>
      </c>
      <c r="X28" s="25">
        <v>18956</v>
      </c>
      <c r="Y28" s="25">
        <v>19369</v>
      </c>
      <c r="Z28" s="25">
        <v>19424</v>
      </c>
      <c r="AA28" s="25">
        <v>19368</v>
      </c>
      <c r="AB28" s="25">
        <v>0</v>
      </c>
      <c r="AC28" s="25">
        <f>'[1]JaTeng '!AC28-'[2]JaTeng '!AC28</f>
        <v>16996.06691058851</v>
      </c>
    </row>
    <row r="29" spans="1:29" s="17" customFormat="1" ht="20.100000000000001" customHeight="1" x14ac:dyDescent="0.2">
      <c r="A29" s="26">
        <v>24</v>
      </c>
      <c r="B29" s="144" t="s">
        <v>260</v>
      </c>
      <c r="C29" s="62">
        <v>27313</v>
      </c>
      <c r="D29" s="62">
        <v>27284</v>
      </c>
      <c r="E29" s="62">
        <v>27183</v>
      </c>
      <c r="F29" s="62">
        <v>26467</v>
      </c>
      <c r="G29" s="62">
        <v>26245</v>
      </c>
      <c r="H29" s="62">
        <v>25839</v>
      </c>
      <c r="I29" s="62">
        <v>25822</v>
      </c>
      <c r="J29" s="62">
        <v>26665</v>
      </c>
      <c r="K29" s="62">
        <v>26412</v>
      </c>
      <c r="L29" s="62">
        <v>25736</v>
      </c>
      <c r="M29" s="62">
        <v>25736</v>
      </c>
      <c r="N29" s="62">
        <v>25239</v>
      </c>
      <c r="O29" s="62">
        <v>25222</v>
      </c>
      <c r="P29" s="62">
        <v>0</v>
      </c>
      <c r="Q29" s="7">
        <v>25204</v>
      </c>
      <c r="R29" s="7">
        <v>25103</v>
      </c>
      <c r="S29" s="86">
        <v>25156</v>
      </c>
      <c r="T29" s="86">
        <v>25156</v>
      </c>
      <c r="U29" s="86">
        <v>24784</v>
      </c>
      <c r="V29" s="103">
        <v>21565.993000000086</v>
      </c>
      <c r="W29" s="103">
        <v>24059</v>
      </c>
      <c r="X29" s="25">
        <v>23873</v>
      </c>
      <c r="Y29" s="25">
        <v>23764</v>
      </c>
      <c r="Z29" s="25">
        <v>23998</v>
      </c>
      <c r="AA29" s="25">
        <v>22809.100000000002</v>
      </c>
      <c r="AB29" s="25">
        <v>0</v>
      </c>
      <c r="AC29" s="25">
        <f>'[1]JaTeng '!AC29-'[2]JaTeng '!AC29</f>
        <v>19841.025618681742</v>
      </c>
    </row>
    <row r="30" spans="1:29" s="17" customFormat="1" ht="20.100000000000001" customHeight="1" x14ac:dyDescent="0.2">
      <c r="A30" s="26">
        <v>25</v>
      </c>
      <c r="B30" s="144" t="s">
        <v>261</v>
      </c>
      <c r="C30" s="35">
        <v>19867</v>
      </c>
      <c r="D30" s="35">
        <v>19887</v>
      </c>
      <c r="E30" s="35">
        <v>19887</v>
      </c>
      <c r="F30" s="35">
        <v>20500</v>
      </c>
      <c r="G30" s="35">
        <v>20503</v>
      </c>
      <c r="H30" s="35">
        <v>20592</v>
      </c>
      <c r="I30" s="35">
        <v>20592</v>
      </c>
      <c r="J30" s="35">
        <v>20620</v>
      </c>
      <c r="K30" s="35">
        <v>20773</v>
      </c>
      <c r="L30" s="35">
        <v>20832</v>
      </c>
      <c r="M30" s="35">
        <v>18733</v>
      </c>
      <c r="N30" s="35">
        <v>17822</v>
      </c>
      <c r="O30" s="35">
        <v>17821</v>
      </c>
      <c r="P30" s="35">
        <v>0</v>
      </c>
      <c r="Q30" s="7">
        <v>19005</v>
      </c>
      <c r="R30" s="7">
        <v>18152</v>
      </c>
      <c r="S30" s="86">
        <v>18033</v>
      </c>
      <c r="T30" s="86">
        <v>18497</v>
      </c>
      <c r="U30" s="86">
        <v>17946</v>
      </c>
      <c r="V30" s="103">
        <v>16864.291000000092</v>
      </c>
      <c r="W30" s="103">
        <v>19215</v>
      </c>
      <c r="X30" s="25">
        <v>19481</v>
      </c>
      <c r="Y30" s="25">
        <v>18706</v>
      </c>
      <c r="Z30" s="25">
        <v>19538</v>
      </c>
      <c r="AA30" s="25">
        <v>18680.500000000004</v>
      </c>
      <c r="AB30" s="25">
        <v>0</v>
      </c>
      <c r="AC30" s="25">
        <f>'[1]JaTeng '!AC30-'[2]JaTeng '!AC30</f>
        <v>17858.603118776671</v>
      </c>
    </row>
    <row r="31" spans="1:29" s="17" customFormat="1" ht="20.100000000000001" customHeight="1" x14ac:dyDescent="0.2">
      <c r="A31" s="26">
        <v>26</v>
      </c>
      <c r="B31" s="144" t="s">
        <v>262</v>
      </c>
      <c r="C31" s="35">
        <v>20613</v>
      </c>
      <c r="D31" s="35">
        <v>17745</v>
      </c>
      <c r="E31" s="35">
        <v>18489</v>
      </c>
      <c r="F31" s="35">
        <v>18472</v>
      </c>
      <c r="G31" s="35">
        <v>18485</v>
      </c>
      <c r="H31" s="35">
        <v>18579</v>
      </c>
      <c r="I31" s="35">
        <v>22889</v>
      </c>
      <c r="J31" s="35">
        <v>21832</v>
      </c>
      <c r="K31" s="35">
        <v>21714</v>
      </c>
      <c r="L31" s="35">
        <v>20746</v>
      </c>
      <c r="M31" s="35">
        <v>20432</v>
      </c>
      <c r="N31" s="35">
        <v>20709</v>
      </c>
      <c r="O31" s="35">
        <v>20666</v>
      </c>
      <c r="P31" s="35">
        <v>0</v>
      </c>
      <c r="Q31" s="7">
        <v>21107</v>
      </c>
      <c r="R31" s="7">
        <v>20648</v>
      </c>
      <c r="S31" s="86">
        <v>20646</v>
      </c>
      <c r="T31" s="86">
        <v>20545</v>
      </c>
      <c r="U31" s="86">
        <v>21420</v>
      </c>
      <c r="V31" s="103">
        <v>19191.476000000064</v>
      </c>
      <c r="W31" s="103">
        <v>19232</v>
      </c>
      <c r="X31" s="25">
        <v>19321</v>
      </c>
      <c r="Y31" s="25">
        <v>18781</v>
      </c>
      <c r="Z31" s="25">
        <v>18664</v>
      </c>
      <c r="AA31" s="25">
        <v>18152</v>
      </c>
      <c r="AB31" s="25">
        <v>0</v>
      </c>
      <c r="AC31" s="25">
        <f>'[1]JaTeng '!AC31-'[2]JaTeng '!AC31</f>
        <v>19855.410220136913</v>
      </c>
    </row>
    <row r="32" spans="1:29" s="17" customFormat="1" ht="20.100000000000001" customHeight="1" x14ac:dyDescent="0.2">
      <c r="A32" s="26">
        <v>27</v>
      </c>
      <c r="B32" s="144" t="s">
        <v>263</v>
      </c>
      <c r="C32" s="35">
        <v>30531</v>
      </c>
      <c r="D32" s="35">
        <v>30670</v>
      </c>
      <c r="E32" s="35">
        <v>30232</v>
      </c>
      <c r="F32" s="35">
        <v>30871</v>
      </c>
      <c r="G32" s="35">
        <v>29888</v>
      </c>
      <c r="H32" s="35">
        <v>29887</v>
      </c>
      <c r="I32" s="35">
        <v>30536</v>
      </c>
      <c r="J32" s="35">
        <v>30413</v>
      </c>
      <c r="K32" s="35">
        <v>32612</v>
      </c>
      <c r="L32" s="35">
        <v>32620</v>
      </c>
      <c r="M32" s="35">
        <v>32053</v>
      </c>
      <c r="N32" s="35">
        <v>31351</v>
      </c>
      <c r="O32" s="35">
        <v>29821</v>
      </c>
      <c r="P32" s="35">
        <v>0</v>
      </c>
      <c r="Q32" s="7">
        <v>29086</v>
      </c>
      <c r="R32" s="7">
        <v>30513</v>
      </c>
      <c r="S32" s="86">
        <v>31473</v>
      </c>
      <c r="T32" s="86">
        <v>31473</v>
      </c>
      <c r="U32" s="86">
        <v>30854</v>
      </c>
      <c r="V32" s="103">
        <v>31445.823000000084</v>
      </c>
      <c r="W32" s="103">
        <v>30826</v>
      </c>
      <c r="X32" s="25">
        <v>30989</v>
      </c>
      <c r="Y32" s="25">
        <v>30915</v>
      </c>
      <c r="Z32" s="25">
        <v>29389.200000000001</v>
      </c>
      <c r="AA32" s="25">
        <v>29696.799999999999</v>
      </c>
      <c r="AB32" s="25">
        <v>0</v>
      </c>
      <c r="AC32" s="25">
        <f>'[1]JaTeng '!AC32-'[2]JaTeng '!AC32</f>
        <v>27979.611869408771</v>
      </c>
    </row>
    <row r="33" spans="1:29" s="17" customFormat="1" ht="20.100000000000001" customHeight="1" x14ac:dyDescent="0.2">
      <c r="A33" s="26">
        <v>28</v>
      </c>
      <c r="B33" s="144" t="s">
        <v>264</v>
      </c>
      <c r="C33" s="35">
        <v>35253</v>
      </c>
      <c r="D33" s="35">
        <v>34720</v>
      </c>
      <c r="E33" s="35">
        <v>34863</v>
      </c>
      <c r="F33" s="35">
        <v>35001</v>
      </c>
      <c r="G33" s="35">
        <v>34916</v>
      </c>
      <c r="H33" s="35">
        <v>34909</v>
      </c>
      <c r="I33" s="35">
        <v>35441</v>
      </c>
      <c r="J33" s="35">
        <v>34000</v>
      </c>
      <c r="K33" s="35">
        <v>34121</v>
      </c>
      <c r="L33" s="35">
        <v>33359</v>
      </c>
      <c r="M33" s="35">
        <v>33359</v>
      </c>
      <c r="N33" s="35">
        <v>32881</v>
      </c>
      <c r="O33" s="35">
        <v>32151</v>
      </c>
      <c r="P33" s="35">
        <v>0</v>
      </c>
      <c r="Q33" s="7">
        <v>31622</v>
      </c>
      <c r="R33" s="7">
        <v>32893</v>
      </c>
      <c r="S33" s="86">
        <v>31190</v>
      </c>
      <c r="T33" s="86">
        <v>31054</v>
      </c>
      <c r="U33" s="86">
        <v>32183</v>
      </c>
      <c r="V33" s="103">
        <v>37520.010999999773</v>
      </c>
      <c r="W33" s="103">
        <v>30981</v>
      </c>
      <c r="X33" s="25">
        <v>31658</v>
      </c>
      <c r="Y33" s="25">
        <v>29831</v>
      </c>
      <c r="Z33" s="25">
        <v>31295</v>
      </c>
      <c r="AA33" s="25">
        <v>30030</v>
      </c>
      <c r="AB33" s="25">
        <v>0</v>
      </c>
      <c r="AC33" s="25">
        <f>'[1]JaTeng '!AC33-'[2]JaTeng '!AC33</f>
        <v>35539.528697707428</v>
      </c>
    </row>
    <row r="34" spans="1:29" s="17" customFormat="1" ht="20.100000000000001" customHeight="1" x14ac:dyDescent="0.2">
      <c r="A34" s="26">
        <v>29</v>
      </c>
      <c r="B34" s="144" t="s">
        <v>265</v>
      </c>
      <c r="C34" s="35">
        <v>53459</v>
      </c>
      <c r="D34" s="35">
        <v>50589</v>
      </c>
      <c r="E34" s="35">
        <v>50718</v>
      </c>
      <c r="F34" s="35">
        <v>49993</v>
      </c>
      <c r="G34" s="35">
        <v>49202</v>
      </c>
      <c r="H34" s="35">
        <v>49202</v>
      </c>
      <c r="I34" s="35">
        <v>49510</v>
      </c>
      <c r="J34" s="35">
        <v>50739</v>
      </c>
      <c r="K34" s="35">
        <v>50038</v>
      </c>
      <c r="L34" s="35">
        <v>48906</v>
      </c>
      <c r="M34" s="35">
        <v>48513</v>
      </c>
      <c r="N34" s="35">
        <v>48824</v>
      </c>
      <c r="O34" s="35">
        <v>48549</v>
      </c>
      <c r="P34" s="35">
        <v>0</v>
      </c>
      <c r="Q34" s="7">
        <v>48293</v>
      </c>
      <c r="R34" s="7">
        <v>45259</v>
      </c>
      <c r="S34" s="86">
        <v>44167</v>
      </c>
      <c r="T34" s="86">
        <v>44570</v>
      </c>
      <c r="U34" s="86">
        <v>45764</v>
      </c>
      <c r="V34" s="103">
        <v>58968.489999999525</v>
      </c>
      <c r="W34" s="103">
        <v>48024</v>
      </c>
      <c r="X34" s="25">
        <v>47396</v>
      </c>
      <c r="Y34" s="25">
        <v>46841</v>
      </c>
      <c r="Z34" s="25">
        <v>46333</v>
      </c>
      <c r="AA34" s="25">
        <v>42757</v>
      </c>
      <c r="AB34" s="25">
        <v>0</v>
      </c>
      <c r="AC34" s="25">
        <f>'[1]JaTeng '!AC34-'[2]JaTeng '!AC34</f>
        <v>55893.515011930562</v>
      </c>
    </row>
    <row r="35" spans="1:29" s="17" customFormat="1" ht="20.100000000000001" customHeight="1" x14ac:dyDescent="0.2">
      <c r="A35" s="26">
        <v>30</v>
      </c>
      <c r="B35" s="144" t="s">
        <v>266</v>
      </c>
      <c r="C35" s="35">
        <v>305</v>
      </c>
      <c r="D35" s="35">
        <v>306</v>
      </c>
      <c r="E35" s="35">
        <v>306</v>
      </c>
      <c r="F35" s="35">
        <v>264</v>
      </c>
      <c r="G35" s="35">
        <v>267</v>
      </c>
      <c r="H35" s="35">
        <v>267</v>
      </c>
      <c r="I35" s="35">
        <v>0</v>
      </c>
      <c r="J35" s="35">
        <v>267</v>
      </c>
      <c r="K35" s="35">
        <v>267</v>
      </c>
      <c r="L35" s="35">
        <v>221</v>
      </c>
      <c r="M35" s="35">
        <v>219</v>
      </c>
      <c r="N35" s="35">
        <v>219</v>
      </c>
      <c r="O35" s="35">
        <v>214</v>
      </c>
      <c r="P35" s="35">
        <v>0</v>
      </c>
      <c r="Q35" s="7">
        <v>213</v>
      </c>
      <c r="R35" s="7">
        <v>212</v>
      </c>
      <c r="S35" s="86">
        <v>212</v>
      </c>
      <c r="T35" s="86">
        <v>211</v>
      </c>
      <c r="U35" s="86">
        <v>211</v>
      </c>
      <c r="V35" s="103">
        <v>84.880000000000024</v>
      </c>
      <c r="W35" s="103">
        <v>210</v>
      </c>
      <c r="X35" s="25">
        <v>210</v>
      </c>
      <c r="Y35" s="25">
        <v>208.6</v>
      </c>
      <c r="Z35" s="25">
        <v>208.39999999999998</v>
      </c>
      <c r="AA35" s="25">
        <v>206.39999999999998</v>
      </c>
      <c r="AB35" s="25">
        <v>0</v>
      </c>
      <c r="AC35" s="25">
        <f>'[1]JaTeng '!AC35-'[2]JaTeng '!AC35</f>
        <v>170.91784599870289</v>
      </c>
    </row>
    <row r="36" spans="1:29" s="17" customFormat="1" ht="20.100000000000001" customHeight="1" x14ac:dyDescent="0.2">
      <c r="A36" s="26">
        <v>31</v>
      </c>
      <c r="B36" s="144" t="s">
        <v>267</v>
      </c>
      <c r="C36" s="35">
        <v>130</v>
      </c>
      <c r="D36" s="35">
        <v>120</v>
      </c>
      <c r="E36" s="35">
        <v>120</v>
      </c>
      <c r="F36" s="35">
        <v>130</v>
      </c>
      <c r="G36" s="35">
        <v>100</v>
      </c>
      <c r="H36" s="35">
        <v>94</v>
      </c>
      <c r="I36" s="35">
        <v>99</v>
      </c>
      <c r="J36" s="35">
        <v>94</v>
      </c>
      <c r="K36" s="35">
        <v>94</v>
      </c>
      <c r="L36" s="35">
        <v>80</v>
      </c>
      <c r="M36" s="35">
        <v>108</v>
      </c>
      <c r="N36" s="35">
        <v>80</v>
      </c>
      <c r="O36" s="35">
        <v>76</v>
      </c>
      <c r="P36" s="35">
        <v>0</v>
      </c>
      <c r="Q36" s="7">
        <v>76</v>
      </c>
      <c r="R36" s="7">
        <v>76</v>
      </c>
      <c r="S36" s="86">
        <v>101</v>
      </c>
      <c r="T36" s="86">
        <v>81</v>
      </c>
      <c r="U36" s="86">
        <v>72</v>
      </c>
      <c r="V36" s="103">
        <v>182.21500000000015</v>
      </c>
      <c r="W36" s="103">
        <v>59</v>
      </c>
      <c r="X36" s="25">
        <v>57</v>
      </c>
      <c r="Y36" s="25">
        <v>59</v>
      </c>
      <c r="Z36" s="25">
        <v>59</v>
      </c>
      <c r="AA36" s="25">
        <v>59</v>
      </c>
      <c r="AB36" s="25">
        <v>0</v>
      </c>
      <c r="AC36" s="25">
        <f>'[1]JaTeng '!AC36-'[2]JaTeng '!AC36</f>
        <v>32.962494546200006</v>
      </c>
    </row>
    <row r="37" spans="1:29" s="17" customFormat="1" ht="20.100000000000001" customHeight="1" x14ac:dyDescent="0.2">
      <c r="A37" s="26">
        <v>32</v>
      </c>
      <c r="B37" s="144" t="s">
        <v>268</v>
      </c>
      <c r="C37" s="35">
        <v>150</v>
      </c>
      <c r="D37" s="35">
        <v>708</v>
      </c>
      <c r="E37" s="35">
        <v>650</v>
      </c>
      <c r="F37" s="35">
        <v>631</v>
      </c>
      <c r="G37" s="35">
        <v>628</v>
      </c>
      <c r="H37" s="35">
        <v>628</v>
      </c>
      <c r="I37" s="35">
        <v>628</v>
      </c>
      <c r="J37" s="35">
        <v>628</v>
      </c>
      <c r="K37" s="35">
        <v>628</v>
      </c>
      <c r="L37" s="35">
        <v>628</v>
      </c>
      <c r="M37" s="35">
        <v>628</v>
      </c>
      <c r="N37" s="35">
        <v>621</v>
      </c>
      <c r="O37" s="35">
        <v>621</v>
      </c>
      <c r="P37" s="35">
        <v>0</v>
      </c>
      <c r="Q37" s="7">
        <v>625</v>
      </c>
      <c r="R37" s="7">
        <v>622</v>
      </c>
      <c r="S37" s="86">
        <v>618</v>
      </c>
      <c r="T37" s="86">
        <v>663</v>
      </c>
      <c r="U37" s="86">
        <v>628</v>
      </c>
      <c r="V37" s="103">
        <v>2.5190000000000001</v>
      </c>
      <c r="W37" s="103">
        <v>610</v>
      </c>
      <c r="X37" s="25">
        <v>588</v>
      </c>
      <c r="Y37" s="25">
        <v>584</v>
      </c>
      <c r="Z37" s="25">
        <v>584</v>
      </c>
      <c r="AA37" s="25">
        <v>584</v>
      </c>
      <c r="AB37" s="25">
        <v>0</v>
      </c>
      <c r="AC37" s="25">
        <f>'[1]JaTeng '!AC37-'[2]JaTeng '!AC37</f>
        <v>605.16360445469115</v>
      </c>
    </row>
    <row r="38" spans="1:29" s="17" customFormat="1" ht="20.100000000000001" customHeight="1" x14ac:dyDescent="0.2">
      <c r="A38" s="26">
        <v>33</v>
      </c>
      <c r="B38" s="144" t="s">
        <v>269</v>
      </c>
      <c r="C38" s="35">
        <v>2740</v>
      </c>
      <c r="D38" s="35">
        <v>2369</v>
      </c>
      <c r="E38" s="35">
        <v>2140</v>
      </c>
      <c r="F38" s="35">
        <v>1968</v>
      </c>
      <c r="G38" s="35">
        <v>2032</v>
      </c>
      <c r="H38" s="35">
        <v>2040</v>
      </c>
      <c r="I38" s="35">
        <v>2230</v>
      </c>
      <c r="J38" s="35">
        <v>1979</v>
      </c>
      <c r="K38" s="35">
        <v>1911</v>
      </c>
      <c r="L38" s="35">
        <v>1846</v>
      </c>
      <c r="M38" s="35">
        <v>1904</v>
      </c>
      <c r="N38" s="35">
        <v>2696</v>
      </c>
      <c r="O38" s="35">
        <v>2696</v>
      </c>
      <c r="P38" s="35">
        <v>0</v>
      </c>
      <c r="Q38" s="7">
        <v>1806</v>
      </c>
      <c r="R38" s="7">
        <v>1860</v>
      </c>
      <c r="S38" s="86">
        <v>1860</v>
      </c>
      <c r="T38" s="86">
        <v>1842</v>
      </c>
      <c r="U38" s="86">
        <v>1407</v>
      </c>
      <c r="V38" s="103">
        <v>1974.0119999999993</v>
      </c>
      <c r="W38" s="103">
        <v>1131</v>
      </c>
      <c r="X38" s="25">
        <v>1117</v>
      </c>
      <c r="Y38" s="25">
        <v>1077</v>
      </c>
      <c r="Z38" s="25">
        <v>1028.9000000000001</v>
      </c>
      <c r="AA38" s="25">
        <v>1103.4000000000001</v>
      </c>
      <c r="AB38" s="25">
        <v>0</v>
      </c>
      <c r="AC38" s="25">
        <f>'[1]JaTeng '!AC38-'[2]JaTeng '!AC38</f>
        <v>2501.6593589766753</v>
      </c>
    </row>
    <row r="39" spans="1:29" s="17" customFormat="1" ht="20.100000000000001" customHeight="1" x14ac:dyDescent="0.2">
      <c r="A39" s="26">
        <v>34</v>
      </c>
      <c r="B39" s="144" t="s">
        <v>270</v>
      </c>
      <c r="C39" s="35">
        <v>3344</v>
      </c>
      <c r="D39" s="35">
        <v>1667</v>
      </c>
      <c r="E39" s="35">
        <v>1653</v>
      </c>
      <c r="F39" s="35">
        <v>1619</v>
      </c>
      <c r="G39" s="35">
        <v>1978</v>
      </c>
      <c r="H39" s="35">
        <v>1978</v>
      </c>
      <c r="I39" s="35">
        <v>1395</v>
      </c>
      <c r="J39" s="35">
        <v>1366</v>
      </c>
      <c r="K39" s="35">
        <v>1337</v>
      </c>
      <c r="L39" s="35">
        <v>1296</v>
      </c>
      <c r="M39" s="35">
        <v>1274</v>
      </c>
      <c r="N39" s="35">
        <v>1261</v>
      </c>
      <c r="O39" s="35">
        <v>1261</v>
      </c>
      <c r="P39" s="35">
        <v>0</v>
      </c>
      <c r="Q39" s="7">
        <v>1283</v>
      </c>
      <c r="R39" s="7">
        <v>1181</v>
      </c>
      <c r="S39" s="86">
        <v>1164</v>
      </c>
      <c r="T39" s="86">
        <v>1107</v>
      </c>
      <c r="U39" s="86">
        <v>1046</v>
      </c>
      <c r="V39" s="81">
        <v>787.56400000000008</v>
      </c>
      <c r="W39" s="81">
        <v>1023</v>
      </c>
      <c r="X39" s="25">
        <v>1018</v>
      </c>
      <c r="Y39" s="25">
        <v>996</v>
      </c>
      <c r="Z39" s="25">
        <v>992</v>
      </c>
      <c r="AA39" s="25">
        <v>980</v>
      </c>
      <c r="AB39" s="25">
        <v>0</v>
      </c>
      <c r="AC39" s="25">
        <f>'[1]JaTeng '!AC39-'[2]JaTeng '!AC39</f>
        <v>884.84097391984722</v>
      </c>
    </row>
    <row r="40" spans="1:29" s="17" customFormat="1" ht="20.100000000000001" customHeight="1" x14ac:dyDescent="0.2">
      <c r="A40" s="26">
        <v>35</v>
      </c>
      <c r="B40" s="144" t="s">
        <v>271</v>
      </c>
      <c r="C40" s="35">
        <v>1071</v>
      </c>
      <c r="D40" s="35">
        <v>1089</v>
      </c>
      <c r="E40" s="35">
        <v>1073</v>
      </c>
      <c r="F40" s="35">
        <v>1066</v>
      </c>
      <c r="G40" s="35">
        <v>1062</v>
      </c>
      <c r="H40" s="35">
        <v>1059</v>
      </c>
      <c r="I40" s="35">
        <v>1059</v>
      </c>
      <c r="J40" s="35">
        <v>1059</v>
      </c>
      <c r="K40" s="35">
        <v>1059</v>
      </c>
      <c r="L40" s="35">
        <v>929</v>
      </c>
      <c r="M40" s="35">
        <v>1000</v>
      </c>
      <c r="N40" s="35">
        <v>913</v>
      </c>
      <c r="O40" s="35">
        <v>968</v>
      </c>
      <c r="P40" s="35">
        <v>0</v>
      </c>
      <c r="Q40" s="7">
        <v>895</v>
      </c>
      <c r="R40" s="7">
        <v>895</v>
      </c>
      <c r="S40" s="86">
        <v>895</v>
      </c>
      <c r="T40" s="86">
        <v>793</v>
      </c>
      <c r="U40" s="86">
        <v>672</v>
      </c>
      <c r="V40" s="81">
        <v>752.85200000000009</v>
      </c>
      <c r="W40" s="81">
        <v>700</v>
      </c>
      <c r="X40" s="25">
        <v>687</v>
      </c>
      <c r="Y40" s="25">
        <v>609</v>
      </c>
      <c r="Z40" s="25">
        <v>610</v>
      </c>
      <c r="AA40" s="25">
        <v>610</v>
      </c>
      <c r="AB40" s="25">
        <v>0</v>
      </c>
      <c r="AC40" s="25">
        <f>'[1]JaTeng '!AC40-'[2]JaTeng '!AC40</f>
        <v>570.41379131987003</v>
      </c>
    </row>
    <row r="41" spans="1:29" s="17" customFormat="1" ht="20.100000000000001" customHeight="1" thickBot="1" x14ac:dyDescent="0.3">
      <c r="A41" s="254" t="s">
        <v>22</v>
      </c>
      <c r="B41" s="255"/>
      <c r="C41" s="22">
        <v>698915</v>
      </c>
      <c r="D41" s="23">
        <v>699649</v>
      </c>
      <c r="E41" s="23">
        <v>703501</v>
      </c>
      <c r="F41" s="37">
        <v>710888</v>
      </c>
      <c r="G41" s="37">
        <v>704268</v>
      </c>
      <c r="H41" s="37">
        <v>702046</v>
      </c>
      <c r="I41" s="37">
        <v>722187</v>
      </c>
      <c r="J41" s="37">
        <v>717554</v>
      </c>
      <c r="K41" s="37">
        <v>716397</v>
      </c>
      <c r="L41" s="37">
        <v>709751</v>
      </c>
      <c r="M41" s="37">
        <v>698657</v>
      </c>
      <c r="N41" s="37">
        <v>697164</v>
      </c>
      <c r="O41" s="37">
        <v>690909</v>
      </c>
      <c r="P41" s="37">
        <v>0</v>
      </c>
      <c r="Q41" s="23">
        <f t="shared" ref="Q41:W41" si="0">SUM(Q6:Q40)</f>
        <v>692651</v>
      </c>
      <c r="R41" s="23">
        <f t="shared" si="0"/>
        <v>691034</v>
      </c>
      <c r="S41" s="79">
        <f t="shared" si="0"/>
        <v>689383</v>
      </c>
      <c r="T41" s="79">
        <f t="shared" si="0"/>
        <v>699661</v>
      </c>
      <c r="U41" s="79">
        <f t="shared" si="0"/>
        <v>693441</v>
      </c>
      <c r="V41" s="79">
        <f t="shared" si="0"/>
        <v>902312.62599999667</v>
      </c>
      <c r="W41" s="79">
        <f t="shared" si="0"/>
        <v>684172</v>
      </c>
      <c r="X41" s="23">
        <f>SUM(X6:X40)</f>
        <v>686925</v>
      </c>
      <c r="Y41" s="23">
        <f>SUM(Y6:Y40)</f>
        <v>682236</v>
      </c>
      <c r="Z41" s="23">
        <f>SUM(Z6:Z40)</f>
        <v>685056.89999999991</v>
      </c>
      <c r="AA41" s="23">
        <f>SUM(AA6:AA40)</f>
        <v>675694.10000000009</v>
      </c>
      <c r="AB41" s="23">
        <f t="shared" ref="AB41:AC41" si="1">SUM(AB6:AB40)</f>
        <v>0</v>
      </c>
      <c r="AC41" s="23">
        <f t="shared" si="1"/>
        <v>749282.14413774177</v>
      </c>
    </row>
    <row r="42" spans="1:29" x14ac:dyDescent="0.2">
      <c r="A42" s="201" t="s">
        <v>639</v>
      </c>
      <c r="B42" s="202"/>
      <c r="C42" s="203"/>
      <c r="D42" s="203"/>
      <c r="E42" s="204"/>
      <c r="F42" s="203"/>
      <c r="G42" s="203"/>
      <c r="H42" s="205"/>
      <c r="I42" s="206"/>
      <c r="J42" s="206"/>
      <c r="K42" s="206"/>
      <c r="L42" s="206"/>
      <c r="M42" s="206"/>
      <c r="N42" s="206"/>
      <c r="O42" s="206"/>
      <c r="P42" s="206"/>
      <c r="Q42" s="207"/>
      <c r="R42" s="207"/>
      <c r="S42" s="207"/>
      <c r="T42" s="207"/>
      <c r="U42" s="208"/>
      <c r="V42" s="209"/>
      <c r="W42" s="206"/>
      <c r="X42" s="206"/>
      <c r="Y42" s="206"/>
      <c r="Z42" s="206"/>
      <c r="AA42" s="206"/>
      <c r="AB42" s="206"/>
      <c r="AC42" s="206"/>
    </row>
    <row r="43" spans="1:29" x14ac:dyDescent="0.2">
      <c r="A43" s="210" t="s">
        <v>638</v>
      </c>
      <c r="B43" s="202"/>
      <c r="C43" s="203"/>
      <c r="D43" s="203"/>
      <c r="E43" s="204"/>
      <c r="F43" s="203"/>
      <c r="G43" s="203"/>
      <c r="H43" s="205"/>
      <c r="I43" s="206"/>
      <c r="J43" s="206"/>
      <c r="K43" s="206"/>
      <c r="L43" s="206"/>
      <c r="M43" s="206"/>
      <c r="N43" s="206"/>
      <c r="O43" s="206"/>
      <c r="P43" s="206"/>
      <c r="Q43" s="207"/>
      <c r="R43" s="207"/>
      <c r="S43" s="207"/>
      <c r="T43" s="207"/>
      <c r="U43" s="208"/>
      <c r="V43" s="209"/>
      <c r="W43" s="206"/>
      <c r="X43" s="206"/>
      <c r="Y43" s="206"/>
      <c r="Z43" s="206"/>
      <c r="AA43" s="206"/>
      <c r="AB43" s="206"/>
      <c r="AC43" s="206"/>
    </row>
    <row r="44" spans="1:29" ht="13.5" x14ac:dyDescent="0.2">
      <c r="A44" s="202" t="s">
        <v>636</v>
      </c>
      <c r="B44" s="202"/>
      <c r="C44" s="202"/>
      <c r="D44" s="202"/>
      <c r="E44" s="211"/>
      <c r="F44" s="202"/>
      <c r="G44" s="202"/>
      <c r="H44" s="212"/>
      <c r="I44" s="213"/>
      <c r="J44" s="213"/>
      <c r="K44" s="213"/>
      <c r="L44" s="213"/>
      <c r="M44" s="213"/>
      <c r="N44" s="213"/>
      <c r="O44" s="213"/>
      <c r="P44" s="213"/>
      <c r="Q44" s="214"/>
      <c r="R44" s="214"/>
      <c r="S44" s="214"/>
      <c r="T44" s="214"/>
      <c r="U44" s="215"/>
      <c r="V44" s="216"/>
      <c r="W44" s="213"/>
      <c r="X44" s="213"/>
      <c r="Y44" s="213"/>
      <c r="Z44" s="213"/>
      <c r="AA44" s="213"/>
      <c r="AB44" s="213"/>
      <c r="AC44" s="213"/>
    </row>
    <row r="45" spans="1:29" ht="13.5" x14ac:dyDescent="0.2">
      <c r="A45" s="217" t="s">
        <v>637</v>
      </c>
      <c r="B45" s="211"/>
      <c r="C45" s="202"/>
      <c r="D45" s="202"/>
      <c r="E45" s="211"/>
      <c r="F45" s="202"/>
      <c r="G45" s="202"/>
      <c r="H45" s="212"/>
      <c r="I45" s="213"/>
      <c r="J45" s="213"/>
      <c r="K45" s="213"/>
      <c r="L45" s="213"/>
      <c r="M45" s="213"/>
      <c r="N45" s="213"/>
      <c r="O45" s="213"/>
      <c r="P45" s="213"/>
      <c r="Q45" s="214"/>
      <c r="R45" s="214"/>
      <c r="S45" s="214"/>
      <c r="T45" s="214"/>
      <c r="U45" s="215"/>
      <c r="V45" s="216"/>
      <c r="W45" s="213"/>
      <c r="X45" s="213"/>
      <c r="Y45" s="213"/>
      <c r="Z45" s="213"/>
      <c r="AA45" s="213"/>
      <c r="AB45" s="213"/>
      <c r="AC45" s="213"/>
    </row>
    <row r="46" spans="1:29" ht="20.100000000000001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7"/>
      <c r="R46" s="7"/>
      <c r="S46" s="7"/>
      <c r="T46" s="7"/>
      <c r="U46" s="7"/>
      <c r="V46" s="80"/>
      <c r="W46" s="17"/>
      <c r="X46" s="17"/>
      <c r="Y46" s="17"/>
      <c r="Z46" s="17"/>
      <c r="AA46" s="17"/>
      <c r="AB46" s="223"/>
      <c r="AC46" s="223"/>
    </row>
    <row r="47" spans="1:29" ht="20.100000000000001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7"/>
      <c r="R47" s="7"/>
      <c r="S47" s="7"/>
      <c r="T47" s="7"/>
      <c r="U47" s="7"/>
      <c r="V47" s="80"/>
      <c r="W47" s="17"/>
      <c r="X47" s="17"/>
      <c r="Y47" s="17"/>
      <c r="Z47" s="17"/>
      <c r="AA47" s="17"/>
      <c r="AB47" s="223"/>
      <c r="AC47" s="223"/>
    </row>
    <row r="48" spans="1:29" ht="20.100000000000001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7"/>
      <c r="R48" s="7"/>
      <c r="S48" s="7"/>
      <c r="T48" s="7"/>
      <c r="U48" s="7"/>
      <c r="V48" s="80"/>
      <c r="W48" s="17"/>
      <c r="X48" s="17"/>
      <c r="Y48" s="17"/>
      <c r="Z48" s="17"/>
      <c r="AA48" s="17"/>
      <c r="AB48" s="223"/>
      <c r="AC48" s="223"/>
    </row>
    <row r="49" spans="1:29" ht="20.100000000000001" customHeight="1" x14ac:dyDescent="0.2">
      <c r="A49" s="50"/>
      <c r="B49" s="50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25"/>
      <c r="R49" s="25"/>
      <c r="S49" s="25"/>
      <c r="T49" s="25"/>
      <c r="U49" s="25"/>
      <c r="V49" s="80"/>
      <c r="W49" s="17"/>
      <c r="X49" s="17"/>
      <c r="Y49" s="17"/>
      <c r="Z49" s="17"/>
      <c r="AA49" s="17"/>
      <c r="AB49" s="223"/>
      <c r="AC49" s="223"/>
    </row>
    <row r="50" spans="1:29" ht="20.100000000000001" customHeight="1" x14ac:dyDescent="0.2">
      <c r="A50" s="147"/>
      <c r="B50" s="50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25"/>
      <c r="R50" s="25"/>
      <c r="S50" s="25"/>
      <c r="T50" s="25"/>
      <c r="U50" s="25"/>
      <c r="V50" s="80"/>
      <c r="W50" s="17"/>
      <c r="X50" s="17"/>
      <c r="Y50" s="17"/>
      <c r="Z50" s="17"/>
      <c r="AA50" s="17"/>
      <c r="AB50" s="17"/>
      <c r="AC50" s="17"/>
    </row>
    <row r="51" spans="1:29" x14ac:dyDescent="0.2">
      <c r="Q51" s="6"/>
      <c r="R51" s="6"/>
      <c r="S51" s="6"/>
      <c r="T51" s="6"/>
      <c r="U51" s="6"/>
      <c r="X51" s="1"/>
      <c r="Y51" s="1"/>
      <c r="Z51" s="1"/>
      <c r="AA51" s="1"/>
      <c r="AB51" s="1"/>
      <c r="AC51" s="1"/>
    </row>
    <row r="52" spans="1:29" x14ac:dyDescent="0.2">
      <c r="Q52" s="6"/>
      <c r="R52" s="6"/>
      <c r="S52" s="6"/>
      <c r="T52" s="6"/>
      <c r="U52" s="6"/>
      <c r="X52" s="1"/>
      <c r="Y52" s="1"/>
      <c r="Z52" s="1"/>
      <c r="AA52" s="1"/>
      <c r="AB52" s="1"/>
      <c r="AC52" s="1"/>
    </row>
    <row r="53" spans="1:29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7"/>
      <c r="R53" s="7"/>
      <c r="S53" s="7"/>
      <c r="T53" s="7"/>
      <c r="U53" s="7"/>
      <c r="V53" s="80"/>
      <c r="W53" s="17"/>
      <c r="X53" s="25"/>
      <c r="Y53" s="25"/>
      <c r="Z53" s="25"/>
      <c r="AA53" s="25"/>
      <c r="AB53" s="25"/>
      <c r="AC53" s="25"/>
    </row>
  </sheetData>
  <mergeCells count="3">
    <mergeCell ref="A4:A5"/>
    <mergeCell ref="A41:B41"/>
    <mergeCell ref="C4:AC4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4294967293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C50"/>
  <sheetViews>
    <sheetView showGridLines="0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16" width="9.7109375" style="1" hidden="1" customWidth="1"/>
    <col min="17" max="21" width="15.7109375" style="1" hidden="1" customWidth="1"/>
    <col min="22" max="22" width="16.7109375" style="81" hidden="1" customWidth="1"/>
    <col min="23" max="23" width="15.7109375" style="1" hidden="1" customWidth="1"/>
    <col min="24" max="24" width="15.7109375" style="6" hidden="1" customWidth="1"/>
    <col min="25" max="29" width="15.7109375" style="6" customWidth="1"/>
    <col min="30" max="16384" width="9.140625" style="1"/>
  </cols>
  <sheetData>
    <row r="1" spans="1:29" s="12" customFormat="1" ht="20.100000000000001" customHeight="1" x14ac:dyDescent="0.25">
      <c r="A1" s="27" t="s">
        <v>593</v>
      </c>
      <c r="B1" s="28"/>
      <c r="C1" s="28"/>
      <c r="D1" s="28"/>
      <c r="E1" s="29"/>
      <c r="F1" s="28"/>
      <c r="G1" s="28"/>
      <c r="H1" s="3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594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">
      <c r="A6" s="26">
        <v>1</v>
      </c>
      <c r="B6" s="144" t="s">
        <v>272</v>
      </c>
      <c r="C6" s="35">
        <v>7366</v>
      </c>
      <c r="D6" s="35">
        <v>9353</v>
      </c>
      <c r="E6" s="35">
        <v>9932</v>
      </c>
      <c r="F6" s="35">
        <v>9178</v>
      </c>
      <c r="G6" s="35">
        <v>9197</v>
      </c>
      <c r="H6" s="35">
        <v>9269</v>
      </c>
      <c r="I6" s="35">
        <v>9134</v>
      </c>
      <c r="J6" s="35">
        <v>9176</v>
      </c>
      <c r="K6" s="35">
        <v>9184</v>
      </c>
      <c r="L6" s="35">
        <v>9328</v>
      </c>
      <c r="M6" s="35">
        <v>9016</v>
      </c>
      <c r="N6" s="35">
        <v>9057</v>
      </c>
      <c r="O6" s="35">
        <v>9108</v>
      </c>
      <c r="P6" s="35">
        <v>0</v>
      </c>
      <c r="Q6" s="7">
        <v>9211</v>
      </c>
      <c r="R6" s="7">
        <v>9111</v>
      </c>
      <c r="S6" s="86">
        <v>9198</v>
      </c>
      <c r="T6" s="86">
        <v>9233</v>
      </c>
      <c r="U6" s="83">
        <v>9255</v>
      </c>
      <c r="V6" s="102">
        <v>9286.3570000000091</v>
      </c>
      <c r="W6" s="102">
        <v>9254</v>
      </c>
      <c r="X6" s="25">
        <v>9261</v>
      </c>
      <c r="Y6" s="25">
        <v>9269</v>
      </c>
      <c r="Z6" s="25">
        <v>9259</v>
      </c>
      <c r="AA6" s="25">
        <v>9268</v>
      </c>
      <c r="AB6" s="25">
        <v>0</v>
      </c>
      <c r="AC6" s="25">
        <f>'[1]D.I Yogya'!AC6-'[2]D.I Yogya'!AC6</f>
        <v>10037.956910738189</v>
      </c>
    </row>
    <row r="7" spans="1:29" s="17" customFormat="1" ht="20.100000000000001" customHeight="1" x14ac:dyDescent="0.2">
      <c r="A7" s="26">
        <v>2</v>
      </c>
      <c r="B7" s="144" t="s">
        <v>273</v>
      </c>
      <c r="C7" s="35">
        <v>14958</v>
      </c>
      <c r="D7" s="35">
        <v>14726</v>
      </c>
      <c r="E7" s="35">
        <v>14619</v>
      </c>
      <c r="F7" s="35">
        <v>14528</v>
      </c>
      <c r="G7" s="35">
        <v>14508</v>
      </c>
      <c r="H7" s="35">
        <v>14475</v>
      </c>
      <c r="I7" s="35">
        <v>14373</v>
      </c>
      <c r="J7" s="35">
        <v>14325</v>
      </c>
      <c r="K7" s="35">
        <v>14280</v>
      </c>
      <c r="L7" s="35">
        <v>14273</v>
      </c>
      <c r="M7" s="35">
        <v>14132</v>
      </c>
      <c r="N7" s="35">
        <v>13758</v>
      </c>
      <c r="O7" s="35">
        <v>13811</v>
      </c>
      <c r="P7" s="35">
        <v>0</v>
      </c>
      <c r="Q7" s="7">
        <v>12920</v>
      </c>
      <c r="R7" s="7">
        <v>12613</v>
      </c>
      <c r="S7" s="86">
        <v>12696</v>
      </c>
      <c r="T7" s="86">
        <v>12608</v>
      </c>
      <c r="U7" s="83">
        <v>12428</v>
      </c>
      <c r="V7" s="102">
        <v>11827.166000000092</v>
      </c>
      <c r="W7" s="102">
        <v>12349</v>
      </c>
      <c r="X7" s="25">
        <v>11934</v>
      </c>
      <c r="Y7" s="25">
        <v>11993</v>
      </c>
      <c r="Z7" s="25">
        <v>11953</v>
      </c>
      <c r="AA7" s="25">
        <v>12215</v>
      </c>
      <c r="AB7" s="25">
        <v>0</v>
      </c>
      <c r="AC7" s="25">
        <f>'[1]D.I Yogya'!AC7-'[2]D.I Yogya'!AC7</f>
        <v>13023.386137276028</v>
      </c>
    </row>
    <row r="8" spans="1:29" s="17" customFormat="1" ht="20.100000000000001" customHeight="1" x14ac:dyDescent="0.2">
      <c r="A8" s="26">
        <v>3</v>
      </c>
      <c r="B8" s="144" t="s">
        <v>274</v>
      </c>
      <c r="C8" s="35">
        <v>2620</v>
      </c>
      <c r="D8" s="35">
        <v>3017</v>
      </c>
      <c r="E8" s="35">
        <v>2535</v>
      </c>
      <c r="F8" s="35">
        <v>3725</v>
      </c>
      <c r="G8" s="35">
        <v>2566</v>
      </c>
      <c r="H8" s="35">
        <v>2157</v>
      </c>
      <c r="I8" s="35">
        <v>3806</v>
      </c>
      <c r="J8" s="35">
        <v>3649</v>
      </c>
      <c r="K8" s="35">
        <v>2065</v>
      </c>
      <c r="L8" s="35">
        <v>2097</v>
      </c>
      <c r="M8" s="35">
        <v>2142</v>
      </c>
      <c r="N8" s="35">
        <v>2221</v>
      </c>
      <c r="O8" s="35">
        <v>2228</v>
      </c>
      <c r="P8" s="35">
        <v>0</v>
      </c>
      <c r="Q8" s="7">
        <v>2351</v>
      </c>
      <c r="R8" s="7">
        <v>2502</v>
      </c>
      <c r="S8" s="86">
        <v>2341</v>
      </c>
      <c r="T8" s="86">
        <v>2417</v>
      </c>
      <c r="U8" s="83">
        <v>2345</v>
      </c>
      <c r="V8" s="102">
        <v>1190.4639999999988</v>
      </c>
      <c r="W8" s="102">
        <v>2345</v>
      </c>
      <c r="X8" s="25">
        <v>2344</v>
      </c>
      <c r="Y8" s="25">
        <v>2102</v>
      </c>
      <c r="Z8" s="25">
        <v>2188</v>
      </c>
      <c r="AA8" s="25">
        <v>2187</v>
      </c>
      <c r="AB8" s="25">
        <v>0</v>
      </c>
      <c r="AC8" s="25">
        <f>'[1]D.I Yogya'!AC8-'[2]D.I Yogya'!AC8</f>
        <v>4264.2864471680477</v>
      </c>
    </row>
    <row r="9" spans="1:29" s="17" customFormat="1" ht="20.100000000000001" customHeight="1" x14ac:dyDescent="0.2">
      <c r="A9" s="26">
        <v>4</v>
      </c>
      <c r="B9" s="144" t="s">
        <v>275</v>
      </c>
      <c r="C9" s="35">
        <v>24771</v>
      </c>
      <c r="D9" s="35">
        <v>23971</v>
      </c>
      <c r="E9" s="35">
        <v>23804</v>
      </c>
      <c r="F9" s="35">
        <v>23720</v>
      </c>
      <c r="G9" s="35">
        <v>23517</v>
      </c>
      <c r="H9" s="35">
        <v>23731</v>
      </c>
      <c r="I9" s="35">
        <v>23901</v>
      </c>
      <c r="J9" s="35">
        <v>22889</v>
      </c>
      <c r="K9" s="35">
        <v>22832</v>
      </c>
      <c r="L9" s="35">
        <v>22809</v>
      </c>
      <c r="M9" s="35">
        <v>22769</v>
      </c>
      <c r="N9" s="35">
        <v>22663</v>
      </c>
      <c r="O9" s="35">
        <v>22599</v>
      </c>
      <c r="P9" s="35">
        <v>0</v>
      </c>
      <c r="Q9" s="7">
        <v>22459</v>
      </c>
      <c r="R9" s="7">
        <v>22284</v>
      </c>
      <c r="S9" s="86">
        <v>22232</v>
      </c>
      <c r="T9" s="86">
        <v>22137</v>
      </c>
      <c r="U9" s="83">
        <v>22104</v>
      </c>
      <c r="V9" s="102">
        <v>18514.561000000165</v>
      </c>
      <c r="W9" s="102">
        <v>21947</v>
      </c>
      <c r="X9" s="25">
        <v>21647</v>
      </c>
      <c r="Y9" s="25">
        <v>21273</v>
      </c>
      <c r="Z9" s="25">
        <v>21260</v>
      </c>
      <c r="AA9" s="25">
        <v>18353</v>
      </c>
      <c r="AB9" s="25">
        <v>0</v>
      </c>
      <c r="AC9" s="25">
        <f>'[1]D.I Yogya'!AC9-'[2]D.I Yogya'!AC9</f>
        <v>17813.258941046741</v>
      </c>
    </row>
    <row r="10" spans="1:29" s="17" customFormat="1" ht="20.100000000000001" customHeight="1" x14ac:dyDescent="0.2">
      <c r="A10" s="26">
        <v>5</v>
      </c>
      <c r="B10" s="144" t="s">
        <v>276</v>
      </c>
      <c r="C10" s="35">
        <v>281</v>
      </c>
      <c r="D10" s="35">
        <v>253</v>
      </c>
      <c r="E10" s="35">
        <v>232</v>
      </c>
      <c r="F10" s="35">
        <v>194</v>
      </c>
      <c r="G10" s="35">
        <v>185</v>
      </c>
      <c r="H10" s="35">
        <v>179</v>
      </c>
      <c r="I10" s="35">
        <v>167</v>
      </c>
      <c r="J10" s="35">
        <v>154</v>
      </c>
      <c r="K10" s="35">
        <v>143</v>
      </c>
      <c r="L10" s="35">
        <v>138</v>
      </c>
      <c r="M10" s="35">
        <v>136</v>
      </c>
      <c r="N10" s="35">
        <v>115</v>
      </c>
      <c r="O10" s="35">
        <v>119</v>
      </c>
      <c r="P10" s="35">
        <v>0</v>
      </c>
      <c r="Q10" s="7">
        <v>94</v>
      </c>
      <c r="R10" s="7">
        <v>80</v>
      </c>
      <c r="S10" s="86">
        <v>80</v>
      </c>
      <c r="T10" s="86">
        <v>82</v>
      </c>
      <c r="U10" s="83">
        <v>81</v>
      </c>
      <c r="V10" s="102">
        <v>88.509999999999991</v>
      </c>
      <c r="W10" s="102">
        <v>65</v>
      </c>
      <c r="X10" s="25">
        <v>61</v>
      </c>
      <c r="Y10" s="25">
        <v>57</v>
      </c>
      <c r="Z10" s="25">
        <v>57.6</v>
      </c>
      <c r="AA10" s="25">
        <v>58</v>
      </c>
      <c r="AB10" s="25">
        <v>0</v>
      </c>
      <c r="AC10" s="25">
        <f>'[1]D.I Yogya'!AC10-'[2]D.I Yogya'!AC10</f>
        <v>43.745084528539863</v>
      </c>
    </row>
    <row r="11" spans="1:29" s="17" customFormat="1" ht="20.100000000000001" customHeight="1" thickBot="1" x14ac:dyDescent="0.3">
      <c r="A11" s="248" t="s">
        <v>23</v>
      </c>
      <c r="B11" s="249"/>
      <c r="C11" s="40">
        <v>49996</v>
      </c>
      <c r="D11" s="40">
        <v>51320</v>
      </c>
      <c r="E11" s="40">
        <v>51122</v>
      </c>
      <c r="F11" s="40">
        <v>51345</v>
      </c>
      <c r="G11" s="40">
        <v>49973</v>
      </c>
      <c r="H11" s="40">
        <v>49811</v>
      </c>
      <c r="I11" s="40">
        <v>51381</v>
      </c>
      <c r="J11" s="40">
        <v>50193</v>
      </c>
      <c r="K11" s="40">
        <v>48504</v>
      </c>
      <c r="L11" s="40">
        <v>48645</v>
      </c>
      <c r="M11" s="40">
        <v>48195</v>
      </c>
      <c r="N11" s="40">
        <v>47814</v>
      </c>
      <c r="O11" s="40">
        <v>47865</v>
      </c>
      <c r="P11" s="40">
        <v>0</v>
      </c>
      <c r="Q11" s="23">
        <f t="shared" ref="Q11:X11" si="0">SUM(Q6:Q10)</f>
        <v>47035</v>
      </c>
      <c r="R11" s="23">
        <f t="shared" si="0"/>
        <v>46590</v>
      </c>
      <c r="S11" s="79">
        <f t="shared" si="0"/>
        <v>46547</v>
      </c>
      <c r="T11" s="79">
        <f t="shared" si="0"/>
        <v>46477</v>
      </c>
      <c r="U11" s="79">
        <f t="shared" si="0"/>
        <v>46213</v>
      </c>
      <c r="V11" s="79">
        <f t="shared" si="0"/>
        <v>40907.058000000274</v>
      </c>
      <c r="W11" s="79">
        <f t="shared" si="0"/>
        <v>45960</v>
      </c>
      <c r="X11" s="23">
        <f t="shared" si="0"/>
        <v>45247</v>
      </c>
      <c r="Y11" s="23">
        <f t="shared" ref="Y11:AC11" si="1">SUM(Y6:Y10)</f>
        <v>44694</v>
      </c>
      <c r="Z11" s="23">
        <f t="shared" si="1"/>
        <v>44717.599999999999</v>
      </c>
      <c r="AA11" s="23">
        <f t="shared" si="1"/>
        <v>42081</v>
      </c>
      <c r="AB11" s="23">
        <f t="shared" si="1"/>
        <v>0</v>
      </c>
      <c r="AC11" s="23">
        <f t="shared" si="1"/>
        <v>45182.633520757547</v>
      </c>
    </row>
    <row r="12" spans="1:29" s="24" customFormat="1" ht="15" customHeight="1" x14ac:dyDescent="0.2">
      <c r="A12" s="201" t="s">
        <v>639</v>
      </c>
      <c r="B12" s="202"/>
      <c r="C12" s="203"/>
      <c r="D12" s="203"/>
      <c r="E12" s="204"/>
      <c r="F12" s="203"/>
      <c r="G12" s="203"/>
      <c r="H12" s="205"/>
      <c r="I12" s="206"/>
      <c r="J12" s="206"/>
      <c r="K12" s="206"/>
      <c r="L12" s="206"/>
      <c r="M12" s="206"/>
      <c r="N12" s="206"/>
      <c r="O12" s="206"/>
      <c r="P12" s="206"/>
      <c r="Q12" s="207"/>
      <c r="R12" s="207"/>
      <c r="S12" s="207"/>
      <c r="T12" s="207"/>
      <c r="U12" s="208"/>
      <c r="V12" s="209"/>
      <c r="W12" s="206"/>
      <c r="X12" s="206"/>
      <c r="Y12" s="206"/>
      <c r="Z12" s="206"/>
      <c r="AA12" s="206"/>
      <c r="AB12" s="206"/>
      <c r="AC12" s="206"/>
    </row>
    <row r="13" spans="1:29" s="24" customFormat="1" ht="15" customHeight="1" x14ac:dyDescent="0.2">
      <c r="A13" s="210" t="s">
        <v>638</v>
      </c>
      <c r="B13" s="202"/>
      <c r="C13" s="203"/>
      <c r="D13" s="203"/>
      <c r="E13" s="204"/>
      <c r="F13" s="203"/>
      <c r="G13" s="203"/>
      <c r="H13" s="205"/>
      <c r="I13" s="206"/>
      <c r="J13" s="206"/>
      <c r="K13" s="206"/>
      <c r="L13" s="206"/>
      <c r="M13" s="206"/>
      <c r="N13" s="206"/>
      <c r="O13" s="206"/>
      <c r="P13" s="206"/>
      <c r="Q13" s="207"/>
      <c r="R13" s="207"/>
      <c r="S13" s="207"/>
      <c r="T13" s="207"/>
      <c r="U13" s="208"/>
      <c r="V13" s="209"/>
      <c r="W13" s="206"/>
      <c r="X13" s="206"/>
      <c r="Y13" s="206"/>
      <c r="Z13" s="206"/>
      <c r="AA13" s="206"/>
      <c r="AB13" s="206"/>
      <c r="AC13" s="206"/>
    </row>
    <row r="14" spans="1:29" s="24" customFormat="1" ht="13.5" x14ac:dyDescent="0.2">
      <c r="A14" s="202" t="s">
        <v>636</v>
      </c>
      <c r="B14" s="202"/>
      <c r="C14" s="202"/>
      <c r="D14" s="202"/>
      <c r="E14" s="211"/>
      <c r="F14" s="202"/>
      <c r="G14" s="202"/>
      <c r="H14" s="212"/>
      <c r="I14" s="213"/>
      <c r="J14" s="213"/>
      <c r="K14" s="213"/>
      <c r="L14" s="213"/>
      <c r="M14" s="213"/>
      <c r="N14" s="213"/>
      <c r="O14" s="213"/>
      <c r="P14" s="213"/>
      <c r="Q14" s="214"/>
      <c r="R14" s="214"/>
      <c r="S14" s="214"/>
      <c r="T14" s="214"/>
      <c r="U14" s="215"/>
      <c r="V14" s="216"/>
      <c r="W14" s="213"/>
      <c r="X14" s="213"/>
      <c r="Y14" s="213"/>
      <c r="Z14" s="213"/>
      <c r="AA14" s="213"/>
      <c r="AB14" s="213"/>
      <c r="AC14" s="213"/>
    </row>
    <row r="15" spans="1:29" s="24" customFormat="1" ht="13.5" x14ac:dyDescent="0.2">
      <c r="A15" s="217" t="s">
        <v>637</v>
      </c>
      <c r="B15" s="211"/>
      <c r="C15" s="202"/>
      <c r="D15" s="202"/>
      <c r="E15" s="211"/>
      <c r="F15" s="202"/>
      <c r="G15" s="202"/>
      <c r="H15" s="212"/>
      <c r="I15" s="213"/>
      <c r="J15" s="213"/>
      <c r="K15" s="213"/>
      <c r="L15" s="213"/>
      <c r="M15" s="213"/>
      <c r="N15" s="213"/>
      <c r="O15" s="213"/>
      <c r="P15" s="213"/>
      <c r="Q15" s="214"/>
      <c r="R15" s="214"/>
      <c r="S15" s="214"/>
      <c r="T15" s="214"/>
      <c r="U15" s="215"/>
      <c r="V15" s="216"/>
      <c r="W15" s="213"/>
      <c r="X15" s="213"/>
      <c r="Y15" s="213"/>
      <c r="Z15" s="213"/>
      <c r="AA15" s="213"/>
      <c r="AB15" s="213"/>
      <c r="AC15" s="213"/>
    </row>
    <row r="16" spans="1:29" s="24" customFormat="1" ht="20.100000000000001" customHeight="1" x14ac:dyDescent="0.25">
      <c r="Q16" s="7"/>
      <c r="R16" s="7"/>
      <c r="S16" s="7"/>
      <c r="T16" s="7"/>
      <c r="U16" s="7"/>
      <c r="V16" s="80"/>
      <c r="W16" s="17"/>
      <c r="X16" s="17"/>
      <c r="Y16" s="17"/>
      <c r="Z16" s="17"/>
      <c r="AA16" s="17"/>
      <c r="AB16" s="223"/>
      <c r="AC16" s="223"/>
    </row>
    <row r="17" spans="1:29" s="24" customFormat="1" ht="20.100000000000001" customHeight="1" x14ac:dyDescent="0.25">
      <c r="Q17" s="7"/>
      <c r="R17" s="7"/>
      <c r="S17" s="7"/>
      <c r="T17" s="7"/>
      <c r="U17" s="7"/>
      <c r="V17" s="80"/>
      <c r="W17" s="17"/>
      <c r="X17" s="17"/>
      <c r="Y17" s="17"/>
      <c r="Z17" s="17"/>
      <c r="AA17" s="17"/>
      <c r="AB17" s="223"/>
      <c r="AC17" s="223"/>
    </row>
    <row r="18" spans="1:29" s="24" customFormat="1" ht="20.100000000000001" customHeight="1" x14ac:dyDescent="0.25">
      <c r="Q18" s="7"/>
      <c r="R18" s="7"/>
      <c r="S18" s="7"/>
      <c r="T18" s="7"/>
      <c r="U18" s="7"/>
      <c r="V18" s="80"/>
      <c r="W18" s="17"/>
      <c r="X18" s="17"/>
      <c r="Y18" s="17"/>
      <c r="Z18" s="17"/>
      <c r="AA18" s="17"/>
      <c r="AB18" s="223"/>
      <c r="AC18" s="223"/>
    </row>
    <row r="19" spans="1:29" s="24" customFormat="1" ht="20.100000000000001" customHeight="1" x14ac:dyDescent="0.2">
      <c r="A19" s="50"/>
      <c r="B19" s="50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25"/>
      <c r="R19" s="25"/>
      <c r="S19" s="25"/>
      <c r="T19" s="25"/>
      <c r="U19" s="25"/>
      <c r="V19" s="80"/>
      <c r="W19" s="17"/>
      <c r="X19" s="17"/>
      <c r="Y19" s="17"/>
      <c r="Z19" s="17"/>
      <c r="AA19" s="17"/>
      <c r="AB19" s="223"/>
      <c r="AC19" s="223"/>
    </row>
    <row r="20" spans="1:29" s="24" customFormat="1" ht="20.100000000000001" customHeight="1" x14ac:dyDescent="0.2">
      <c r="A20" s="147"/>
      <c r="B20" s="50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25"/>
      <c r="R20" s="25"/>
      <c r="S20" s="25"/>
      <c r="T20" s="25"/>
      <c r="U20" s="25"/>
      <c r="V20" s="80"/>
      <c r="W20" s="17"/>
      <c r="X20" s="17"/>
      <c r="Y20" s="17"/>
      <c r="Z20" s="17"/>
      <c r="AA20" s="17"/>
      <c r="AB20" s="17"/>
      <c r="AC20" s="17"/>
    </row>
    <row r="21" spans="1:29" s="24" customFormat="1" ht="20.10000000000000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6"/>
      <c r="R21" s="6"/>
      <c r="S21" s="6"/>
      <c r="T21" s="6"/>
      <c r="U21" s="6"/>
      <c r="V21" s="81"/>
      <c r="W21" s="1"/>
      <c r="X21" s="1"/>
      <c r="Y21" s="1"/>
      <c r="Z21" s="1"/>
      <c r="AA21" s="1"/>
      <c r="AB21" s="1"/>
      <c r="AC21" s="1"/>
    </row>
    <row r="22" spans="1:29" s="24" customFormat="1" ht="20.10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6"/>
      <c r="R22" s="6"/>
      <c r="S22" s="6"/>
      <c r="T22" s="6"/>
      <c r="U22" s="6"/>
      <c r="V22" s="81"/>
      <c r="W22" s="1"/>
      <c r="X22" s="1"/>
      <c r="Y22" s="1"/>
      <c r="Z22" s="1"/>
      <c r="AA22" s="1"/>
      <c r="AB22" s="1"/>
      <c r="AC22" s="1"/>
    </row>
    <row r="23" spans="1:29" s="24" customFormat="1" ht="20.100000000000001" customHeight="1" x14ac:dyDescent="0.25">
      <c r="Q23" s="7"/>
      <c r="R23" s="7"/>
      <c r="S23" s="7"/>
      <c r="T23" s="7"/>
      <c r="U23" s="7"/>
      <c r="V23" s="80"/>
      <c r="W23" s="17"/>
      <c r="X23" s="25"/>
      <c r="Y23" s="25"/>
      <c r="Z23" s="25"/>
      <c r="AA23" s="25"/>
      <c r="AB23" s="25"/>
      <c r="AC23" s="25"/>
    </row>
    <row r="24" spans="1:29" s="24" customFormat="1" ht="20.100000000000001" customHeight="1" x14ac:dyDescent="0.25">
      <c r="A24" s="26"/>
      <c r="B24" s="57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7"/>
      <c r="R24" s="7"/>
      <c r="S24" s="7"/>
      <c r="T24" s="7"/>
      <c r="U24" s="7"/>
      <c r="V24" s="86"/>
      <c r="X24" s="7"/>
      <c r="Y24" s="7"/>
      <c r="Z24" s="7"/>
      <c r="AA24" s="7"/>
      <c r="AB24" s="25"/>
      <c r="AC24" s="25"/>
    </row>
    <row r="25" spans="1:29" s="24" customFormat="1" ht="20.100000000000001" customHeight="1" x14ac:dyDescent="0.25">
      <c r="A25" s="26"/>
      <c r="B25" s="57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7"/>
      <c r="R25" s="7"/>
      <c r="S25" s="7"/>
      <c r="T25" s="7"/>
      <c r="U25" s="7"/>
      <c r="V25" s="86"/>
      <c r="X25" s="7"/>
      <c r="Y25" s="7"/>
      <c r="Z25" s="7"/>
      <c r="AA25" s="7"/>
      <c r="AB25" s="25"/>
      <c r="AC25" s="25"/>
    </row>
    <row r="26" spans="1:29" s="24" customFormat="1" ht="20.100000000000001" customHeight="1" x14ac:dyDescent="0.25">
      <c r="A26" s="26"/>
      <c r="B26" s="57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7"/>
      <c r="R26" s="7"/>
      <c r="S26" s="7"/>
      <c r="T26" s="7"/>
      <c r="U26" s="7"/>
      <c r="V26" s="86"/>
      <c r="X26" s="7"/>
      <c r="Y26" s="7"/>
      <c r="Z26" s="7"/>
      <c r="AA26" s="7"/>
      <c r="AB26" s="25"/>
      <c r="AC26" s="25"/>
    </row>
    <row r="27" spans="1:29" s="24" customFormat="1" ht="20.100000000000001" customHeight="1" x14ac:dyDescent="0.25">
      <c r="A27" s="26"/>
      <c r="B27" s="57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7"/>
      <c r="R27" s="7"/>
      <c r="S27" s="7"/>
      <c r="T27" s="7"/>
      <c r="U27" s="7"/>
      <c r="V27" s="86"/>
      <c r="X27" s="7"/>
      <c r="Y27" s="7"/>
      <c r="Z27" s="7"/>
      <c r="AA27" s="7"/>
      <c r="AB27" s="25"/>
      <c r="AC27" s="25"/>
    </row>
    <row r="28" spans="1:29" s="24" customFormat="1" ht="20.100000000000001" customHeight="1" x14ac:dyDescent="0.25">
      <c r="A28" s="26"/>
      <c r="B28" s="57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7"/>
      <c r="R28" s="7"/>
      <c r="S28" s="7"/>
      <c r="T28" s="7"/>
      <c r="U28" s="7"/>
      <c r="V28" s="86"/>
      <c r="X28" s="7"/>
      <c r="Y28" s="7"/>
      <c r="Z28" s="7"/>
      <c r="AA28" s="7"/>
      <c r="AB28" s="25"/>
      <c r="AC28" s="25"/>
    </row>
    <row r="29" spans="1:29" s="24" customFormat="1" ht="20.100000000000001" customHeight="1" x14ac:dyDescent="0.25">
      <c r="A29" s="26"/>
      <c r="B29" s="57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9"/>
      <c r="R29" s="59"/>
      <c r="S29" s="59"/>
      <c r="T29" s="59"/>
      <c r="U29" s="59"/>
      <c r="V29" s="86"/>
      <c r="X29" s="7"/>
      <c r="Y29" s="7"/>
      <c r="Z29" s="7"/>
      <c r="AA29" s="7"/>
      <c r="AB29" s="25"/>
      <c r="AC29" s="25"/>
    </row>
    <row r="30" spans="1:29" s="24" customFormat="1" ht="20.100000000000001" customHeight="1" x14ac:dyDescent="0.25">
      <c r="A30" s="26"/>
      <c r="B30" s="57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7"/>
      <c r="R30" s="7"/>
      <c r="S30" s="7"/>
      <c r="T30" s="7"/>
      <c r="U30" s="7"/>
      <c r="V30" s="86"/>
      <c r="X30" s="7"/>
      <c r="Y30" s="7"/>
      <c r="Z30" s="7"/>
      <c r="AA30" s="7"/>
      <c r="AB30" s="25"/>
      <c r="AC30" s="25"/>
    </row>
    <row r="31" spans="1:29" s="24" customFormat="1" ht="20.100000000000001" customHeight="1" x14ac:dyDescent="0.25">
      <c r="A31" s="26"/>
      <c r="B31" s="57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7"/>
      <c r="R31" s="7"/>
      <c r="S31" s="7"/>
      <c r="T31" s="7"/>
      <c r="U31" s="7"/>
      <c r="V31" s="86"/>
      <c r="X31" s="7"/>
      <c r="Y31" s="7"/>
      <c r="Z31" s="7"/>
      <c r="AA31" s="7"/>
      <c r="AB31" s="25"/>
      <c r="AC31" s="25"/>
    </row>
    <row r="32" spans="1:29" s="24" customFormat="1" ht="20.100000000000001" customHeight="1" x14ac:dyDescent="0.25">
      <c r="B32" s="60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59"/>
      <c r="R32" s="59"/>
      <c r="S32" s="59"/>
      <c r="T32" s="59"/>
      <c r="U32" s="59"/>
      <c r="V32" s="86"/>
      <c r="X32" s="7"/>
      <c r="Y32" s="7"/>
      <c r="Z32" s="7"/>
      <c r="AA32" s="7"/>
      <c r="AB32" s="25"/>
      <c r="AC32" s="25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X33" s="25"/>
      <c r="Y33" s="25"/>
      <c r="Z33" s="25"/>
      <c r="AA33" s="25"/>
      <c r="AB33" s="25"/>
      <c r="AC33" s="25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X34" s="25"/>
      <c r="Y34" s="25"/>
      <c r="Z34" s="25"/>
      <c r="AA34" s="25"/>
      <c r="AB34" s="25"/>
      <c r="AC34" s="25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25"/>
      <c r="AC35" s="25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25"/>
      <c r="AC36" s="25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25"/>
      <c r="AC37" s="25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25"/>
      <c r="AC38" s="25"/>
    </row>
    <row r="39" spans="1:29" s="17" customFormat="1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X39" s="25"/>
      <c r="Y39" s="25"/>
      <c r="Z39" s="25"/>
      <c r="AA39" s="25"/>
      <c r="AB39" s="25"/>
      <c r="AC39" s="25"/>
    </row>
    <row r="40" spans="1:29" s="17" customFormat="1" ht="20.100000000000001" customHeight="1" x14ac:dyDescent="0.2">
      <c r="A40" s="50"/>
      <c r="B40" s="50"/>
      <c r="Q40" s="25"/>
      <c r="R40" s="25"/>
      <c r="S40" s="25"/>
      <c r="T40" s="25"/>
      <c r="U40" s="25"/>
      <c r="V40" s="80"/>
      <c r="X40" s="25"/>
      <c r="Y40" s="25"/>
      <c r="Z40" s="25"/>
      <c r="AA40" s="25"/>
      <c r="AB40" s="25"/>
      <c r="AC40" s="25"/>
    </row>
    <row r="41" spans="1:29" s="17" customFormat="1" ht="20.100000000000001" customHeight="1" x14ac:dyDescent="0.2">
      <c r="A41" s="147"/>
      <c r="B41" s="50"/>
      <c r="Q41" s="25"/>
      <c r="R41" s="25"/>
      <c r="S41" s="25"/>
      <c r="T41" s="25"/>
      <c r="U41" s="25"/>
      <c r="V41" s="80"/>
      <c r="X41" s="25"/>
      <c r="Y41" s="25"/>
      <c r="Z41" s="25"/>
      <c r="AA41" s="25"/>
      <c r="AB41" s="25"/>
      <c r="AC41" s="25"/>
    </row>
    <row r="42" spans="1:29" x14ac:dyDescent="0.2">
      <c r="Q42" s="6"/>
      <c r="R42" s="6"/>
      <c r="S42" s="6"/>
      <c r="T42" s="6"/>
      <c r="U42" s="6"/>
    </row>
    <row r="43" spans="1:29" x14ac:dyDescent="0.2">
      <c r="Q43" s="6"/>
      <c r="R43" s="6"/>
      <c r="S43" s="6"/>
      <c r="T43" s="6"/>
      <c r="U43" s="6"/>
    </row>
    <row r="44" spans="1:29" ht="20.100000000000001" customHeight="1" x14ac:dyDescent="0.2">
      <c r="Q44" s="6"/>
      <c r="R44" s="6"/>
      <c r="S44" s="6"/>
      <c r="T44" s="6"/>
      <c r="U44" s="6"/>
    </row>
    <row r="45" spans="1:29" ht="20.100000000000001" customHeight="1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B48" s="50"/>
      <c r="C48" s="50"/>
      <c r="Q48" s="6"/>
      <c r="R48" s="6"/>
      <c r="S48" s="6"/>
      <c r="T48" s="6"/>
      <c r="U48" s="6"/>
    </row>
    <row r="49" spans="2:21" ht="20.100000000000001" customHeight="1" x14ac:dyDescent="0.2">
      <c r="B49" s="147"/>
      <c r="C49" s="50"/>
      <c r="Q49" s="6"/>
      <c r="R49" s="6"/>
      <c r="S49" s="6"/>
      <c r="T49" s="6"/>
      <c r="U49" s="6"/>
    </row>
    <row r="50" spans="2:21" ht="20.100000000000001" customHeight="1" x14ac:dyDescent="0.2">
      <c r="Q50" s="6"/>
      <c r="R50" s="6"/>
      <c r="S50" s="6"/>
      <c r="T50" s="6"/>
      <c r="U50" s="6"/>
    </row>
  </sheetData>
  <mergeCells count="3">
    <mergeCell ref="A4:A5"/>
    <mergeCell ref="A11:B11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1"/>
  <ignoredErrors>
    <ignoredError sqref="V11:Y11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C56"/>
  <sheetViews>
    <sheetView showGridLines="0" topLeftCell="A28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16" width="9.7109375" style="1" hidden="1" customWidth="1"/>
    <col min="17" max="21" width="15.7109375" style="1" hidden="1" customWidth="1"/>
    <col min="22" max="22" width="15.7109375" style="81" hidden="1" customWidth="1"/>
    <col min="23" max="23" width="15.7109375" style="1" hidden="1" customWidth="1"/>
    <col min="24" max="24" width="15.7109375" style="6" hidden="1" customWidth="1"/>
    <col min="25" max="29" width="15.7109375" style="6" customWidth="1"/>
    <col min="30" max="16384" width="9.140625" style="1"/>
  </cols>
  <sheetData>
    <row r="1" spans="1:29" s="12" customFormat="1" ht="20.100000000000001" customHeight="1" x14ac:dyDescent="0.25">
      <c r="A1" s="27" t="s">
        <v>595</v>
      </c>
      <c r="B1" s="28"/>
      <c r="C1" s="28"/>
      <c r="D1" s="28"/>
      <c r="E1" s="29"/>
      <c r="F1" s="28"/>
      <c r="G1" s="28"/>
      <c r="H1" s="3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596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">
      <c r="A6" s="26">
        <v>1</v>
      </c>
      <c r="B6" s="144" t="s">
        <v>277</v>
      </c>
      <c r="C6" s="35">
        <v>6802</v>
      </c>
      <c r="D6" s="35">
        <v>6964</v>
      </c>
      <c r="E6" s="35">
        <v>6450</v>
      </c>
      <c r="F6" s="35">
        <v>6711</v>
      </c>
      <c r="G6" s="35">
        <v>6615</v>
      </c>
      <c r="H6" s="35">
        <v>6845</v>
      </c>
      <c r="I6" s="35">
        <v>6846</v>
      </c>
      <c r="J6" s="35">
        <v>6868</v>
      </c>
      <c r="K6" s="35">
        <v>7730</v>
      </c>
      <c r="L6" s="35">
        <v>6161</v>
      </c>
      <c r="M6" s="35">
        <v>6123</v>
      </c>
      <c r="N6" s="35">
        <v>6502</v>
      </c>
      <c r="O6" s="35">
        <v>6128</v>
      </c>
      <c r="P6" s="35">
        <v>0</v>
      </c>
      <c r="Q6" s="7">
        <v>6153</v>
      </c>
      <c r="R6" s="7">
        <v>6518</v>
      </c>
      <c r="S6" s="86">
        <v>6702</v>
      </c>
      <c r="T6" s="86">
        <v>6707</v>
      </c>
      <c r="U6" s="83">
        <v>6916</v>
      </c>
      <c r="V6" s="102">
        <v>7000.0100000000266</v>
      </c>
      <c r="W6" s="102">
        <v>7322</v>
      </c>
      <c r="X6" s="25">
        <v>8443</v>
      </c>
      <c r="Y6" s="25">
        <v>8535</v>
      </c>
      <c r="Z6" s="25">
        <v>8534</v>
      </c>
      <c r="AA6" s="25">
        <v>8477</v>
      </c>
      <c r="AB6" s="25">
        <v>0</v>
      </c>
      <c r="AC6" s="25">
        <f>[1]JaTim!AC6-[2]JaTim!AC6</f>
        <v>4383.5948391671509</v>
      </c>
    </row>
    <row r="7" spans="1:29" s="17" customFormat="1" ht="20.100000000000001" customHeight="1" x14ac:dyDescent="0.2">
      <c r="A7" s="26">
        <v>2</v>
      </c>
      <c r="B7" s="144" t="s">
        <v>278</v>
      </c>
      <c r="C7" s="35">
        <v>31595</v>
      </c>
      <c r="D7" s="35">
        <v>32506</v>
      </c>
      <c r="E7" s="35">
        <v>32718</v>
      </c>
      <c r="F7" s="35">
        <v>32587</v>
      </c>
      <c r="G7" s="35">
        <v>33192</v>
      </c>
      <c r="H7" s="35">
        <v>33391</v>
      </c>
      <c r="I7" s="35">
        <v>33391</v>
      </c>
      <c r="J7" s="35">
        <v>33357</v>
      </c>
      <c r="K7" s="35">
        <v>33391</v>
      </c>
      <c r="L7" s="35">
        <v>33391</v>
      </c>
      <c r="M7" s="35">
        <v>33117</v>
      </c>
      <c r="N7" s="35">
        <v>31987</v>
      </c>
      <c r="O7" s="35">
        <v>33117</v>
      </c>
      <c r="P7" s="35">
        <v>0</v>
      </c>
      <c r="Q7" s="7">
        <v>33117</v>
      </c>
      <c r="R7" s="7">
        <v>33050</v>
      </c>
      <c r="S7" s="86">
        <v>33050</v>
      </c>
      <c r="T7" s="86">
        <v>33050</v>
      </c>
      <c r="U7" s="83">
        <v>33050</v>
      </c>
      <c r="V7" s="102">
        <v>28207.483000000193</v>
      </c>
      <c r="W7" s="102">
        <v>32576</v>
      </c>
      <c r="X7" s="25">
        <v>32588</v>
      </c>
      <c r="Y7" s="25">
        <v>32303</v>
      </c>
      <c r="Z7" s="25">
        <v>32530</v>
      </c>
      <c r="AA7" s="25">
        <v>32525</v>
      </c>
      <c r="AB7" s="25">
        <v>0</v>
      </c>
      <c r="AC7" s="25">
        <f>[1]JaTim!AC7-[2]JaTim!AC7</f>
        <v>27175.770903678935</v>
      </c>
    </row>
    <row r="8" spans="1:29" s="17" customFormat="1" ht="20.100000000000001" customHeight="1" x14ac:dyDescent="0.2">
      <c r="A8" s="26">
        <v>3</v>
      </c>
      <c r="B8" s="144" t="s">
        <v>279</v>
      </c>
      <c r="C8" s="35">
        <v>9723</v>
      </c>
      <c r="D8" s="35">
        <v>9743</v>
      </c>
      <c r="E8" s="35">
        <v>10515</v>
      </c>
      <c r="F8" s="35">
        <v>9580</v>
      </c>
      <c r="G8" s="35">
        <v>10207</v>
      </c>
      <c r="H8" s="35">
        <v>10360</v>
      </c>
      <c r="I8" s="35">
        <v>10098</v>
      </c>
      <c r="J8" s="35">
        <v>10099</v>
      </c>
      <c r="K8" s="35">
        <v>10399</v>
      </c>
      <c r="L8" s="35">
        <v>10148</v>
      </c>
      <c r="M8" s="35">
        <v>10150</v>
      </c>
      <c r="N8" s="35">
        <v>9764</v>
      </c>
      <c r="O8" s="35">
        <v>9941</v>
      </c>
      <c r="P8" s="35">
        <v>0</v>
      </c>
      <c r="Q8" s="7">
        <v>10319</v>
      </c>
      <c r="R8" s="7">
        <v>10319</v>
      </c>
      <c r="S8" s="86">
        <v>10405</v>
      </c>
      <c r="T8" s="86">
        <v>10695</v>
      </c>
      <c r="U8" s="83">
        <v>10992</v>
      </c>
      <c r="V8" s="102">
        <v>8455.2650000000067</v>
      </c>
      <c r="W8" s="102">
        <v>10650</v>
      </c>
      <c r="X8" s="25">
        <v>10630</v>
      </c>
      <c r="Y8" s="25">
        <v>11049</v>
      </c>
      <c r="Z8" s="25">
        <v>11435</v>
      </c>
      <c r="AA8" s="25">
        <v>11281</v>
      </c>
      <c r="AB8" s="25">
        <v>0</v>
      </c>
      <c r="AC8" s="25">
        <f>[1]JaTim!AC8-[2]JaTim!AC8</f>
        <v>10300.626751139775</v>
      </c>
    </row>
    <row r="9" spans="1:29" s="17" customFormat="1" ht="20.100000000000001" customHeight="1" x14ac:dyDescent="0.2">
      <c r="A9" s="26">
        <v>4</v>
      </c>
      <c r="B9" s="144" t="s">
        <v>280</v>
      </c>
      <c r="C9" s="35">
        <v>20429</v>
      </c>
      <c r="D9" s="35">
        <v>20741</v>
      </c>
      <c r="E9" s="35">
        <v>20699</v>
      </c>
      <c r="F9" s="35">
        <v>20593</v>
      </c>
      <c r="G9" s="35">
        <v>20552</v>
      </c>
      <c r="H9" s="35">
        <v>20383</v>
      </c>
      <c r="I9" s="35">
        <v>21404</v>
      </c>
      <c r="J9" s="35">
        <v>21061</v>
      </c>
      <c r="K9" s="35">
        <v>21061</v>
      </c>
      <c r="L9" s="35">
        <v>21192</v>
      </c>
      <c r="M9" s="35">
        <v>21061</v>
      </c>
      <c r="N9" s="35">
        <v>20510</v>
      </c>
      <c r="O9" s="35">
        <v>21399</v>
      </c>
      <c r="P9" s="35">
        <v>0</v>
      </c>
      <c r="Q9" s="7">
        <v>24497</v>
      </c>
      <c r="R9" s="7">
        <v>22399</v>
      </c>
      <c r="S9" s="86">
        <v>22737</v>
      </c>
      <c r="T9" s="86">
        <v>22742</v>
      </c>
      <c r="U9" s="83">
        <v>22897</v>
      </c>
      <c r="V9" s="102">
        <v>21210.825000000077</v>
      </c>
      <c r="W9" s="102">
        <v>22824</v>
      </c>
      <c r="X9" s="25">
        <v>23160</v>
      </c>
      <c r="Y9" s="25">
        <v>23454</v>
      </c>
      <c r="Z9" s="25">
        <v>23313</v>
      </c>
      <c r="AA9" s="25">
        <v>23299</v>
      </c>
      <c r="AB9" s="25">
        <v>0</v>
      </c>
      <c r="AC9" s="25">
        <f>[1]JaTim!AC9-[2]JaTim!AC9</f>
        <v>21500.897287169326</v>
      </c>
    </row>
    <row r="10" spans="1:29" s="17" customFormat="1" ht="20.100000000000001" customHeight="1" x14ac:dyDescent="0.2">
      <c r="A10" s="26">
        <v>5</v>
      </c>
      <c r="B10" s="144" t="s">
        <v>281</v>
      </c>
      <c r="C10" s="35">
        <v>31801</v>
      </c>
      <c r="D10" s="35">
        <v>31772</v>
      </c>
      <c r="E10" s="35">
        <v>30713</v>
      </c>
      <c r="F10" s="35">
        <v>30964</v>
      </c>
      <c r="G10" s="35">
        <v>30794</v>
      </c>
      <c r="H10" s="35">
        <v>30802</v>
      </c>
      <c r="I10" s="35">
        <v>30459</v>
      </c>
      <c r="J10" s="35">
        <v>30453</v>
      </c>
      <c r="K10" s="35">
        <v>31246</v>
      </c>
      <c r="L10" s="35">
        <v>30391</v>
      </c>
      <c r="M10" s="35">
        <v>29812</v>
      </c>
      <c r="N10" s="35">
        <v>29273</v>
      </c>
      <c r="O10" s="35">
        <v>29494</v>
      </c>
      <c r="P10" s="35">
        <v>0</v>
      </c>
      <c r="Q10" s="7">
        <v>29410</v>
      </c>
      <c r="R10" s="7">
        <v>29673</v>
      </c>
      <c r="S10" s="86">
        <v>29942</v>
      </c>
      <c r="T10" s="86">
        <v>29845</v>
      </c>
      <c r="U10" s="83">
        <v>29905</v>
      </c>
      <c r="V10" s="102">
        <v>22990.657000000036</v>
      </c>
      <c r="W10" s="102">
        <v>27174</v>
      </c>
      <c r="X10" s="25">
        <v>27458</v>
      </c>
      <c r="Y10" s="25">
        <v>27843</v>
      </c>
      <c r="Z10" s="25">
        <v>27946</v>
      </c>
      <c r="AA10" s="25">
        <v>26483</v>
      </c>
      <c r="AB10" s="25">
        <v>0</v>
      </c>
      <c r="AC10" s="25">
        <f>[1]JaTim!AC10-[2]JaTim!AC10</f>
        <v>10973.292987386398</v>
      </c>
    </row>
    <row r="11" spans="1:29" s="17" customFormat="1" ht="20.100000000000001" customHeight="1" x14ac:dyDescent="0.2">
      <c r="A11" s="26">
        <v>6</v>
      </c>
      <c r="B11" s="144" t="s">
        <v>282</v>
      </c>
      <c r="C11" s="35">
        <v>47419</v>
      </c>
      <c r="D11" s="35">
        <v>46378</v>
      </c>
      <c r="E11" s="35">
        <v>46741</v>
      </c>
      <c r="F11" s="35">
        <v>46954</v>
      </c>
      <c r="G11" s="35">
        <v>46715</v>
      </c>
      <c r="H11" s="35">
        <v>46783</v>
      </c>
      <c r="I11" s="35">
        <v>44848</v>
      </c>
      <c r="J11" s="35">
        <v>44810</v>
      </c>
      <c r="K11" s="35">
        <v>44480</v>
      </c>
      <c r="L11" s="35">
        <v>44612</v>
      </c>
      <c r="M11" s="35">
        <v>41862</v>
      </c>
      <c r="N11" s="35">
        <v>41144</v>
      </c>
      <c r="O11" s="35">
        <v>41819</v>
      </c>
      <c r="P11" s="35">
        <v>0</v>
      </c>
      <c r="Q11" s="7">
        <v>41783</v>
      </c>
      <c r="R11" s="7">
        <v>41498</v>
      </c>
      <c r="S11" s="86">
        <v>38570</v>
      </c>
      <c r="T11" s="86">
        <v>38980</v>
      </c>
      <c r="U11" s="83">
        <v>40556</v>
      </c>
      <c r="V11" s="102">
        <v>37900.133000000133</v>
      </c>
      <c r="W11" s="102">
        <v>40692</v>
      </c>
      <c r="X11" s="25">
        <v>38664</v>
      </c>
      <c r="Y11" s="25">
        <v>37866</v>
      </c>
      <c r="Z11" s="25">
        <v>36348</v>
      </c>
      <c r="AA11" s="25">
        <v>35118</v>
      </c>
      <c r="AB11" s="25">
        <v>0</v>
      </c>
      <c r="AC11" s="25">
        <f>[1]JaTim!AC11-[2]JaTim!AC11</f>
        <v>34724.417400803679</v>
      </c>
    </row>
    <row r="12" spans="1:29" s="17" customFormat="1" ht="20.100000000000001" customHeight="1" x14ac:dyDescent="0.2">
      <c r="A12" s="26">
        <v>7</v>
      </c>
      <c r="B12" s="144" t="s">
        <v>283</v>
      </c>
      <c r="C12" s="35">
        <v>47528</v>
      </c>
      <c r="D12" s="35">
        <v>35217</v>
      </c>
      <c r="E12" s="35">
        <v>39163</v>
      </c>
      <c r="F12" s="35">
        <v>42190</v>
      </c>
      <c r="G12" s="35">
        <v>42107</v>
      </c>
      <c r="H12" s="35">
        <v>42463</v>
      </c>
      <c r="I12" s="35">
        <v>45713</v>
      </c>
      <c r="J12" s="35">
        <v>45289</v>
      </c>
      <c r="K12" s="35">
        <v>45808</v>
      </c>
      <c r="L12" s="35">
        <v>42218</v>
      </c>
      <c r="M12" s="35">
        <v>40606</v>
      </c>
      <c r="N12" s="35">
        <v>39259</v>
      </c>
      <c r="O12" s="35">
        <v>40934</v>
      </c>
      <c r="P12" s="35">
        <v>0</v>
      </c>
      <c r="Q12" s="7">
        <v>40306</v>
      </c>
      <c r="R12" s="7">
        <v>41319</v>
      </c>
      <c r="S12" s="86">
        <v>40395</v>
      </c>
      <c r="T12" s="86">
        <v>40433</v>
      </c>
      <c r="U12" s="83">
        <v>40481</v>
      </c>
      <c r="V12" s="102">
        <v>36793.103000000141</v>
      </c>
      <c r="W12" s="102">
        <v>36359</v>
      </c>
      <c r="X12" s="25">
        <v>37175</v>
      </c>
      <c r="Y12" s="25">
        <v>34641</v>
      </c>
      <c r="Z12" s="25">
        <v>34360</v>
      </c>
      <c r="AA12" s="25">
        <v>35060</v>
      </c>
      <c r="AB12" s="25">
        <v>0</v>
      </c>
      <c r="AC12" s="25">
        <f>[1]JaTim!AC12-[2]JaTim!AC12</f>
        <v>36591.767114279639</v>
      </c>
    </row>
    <row r="13" spans="1:29" s="17" customFormat="1" ht="20.100000000000001" customHeight="1" x14ac:dyDescent="0.2">
      <c r="A13" s="26">
        <v>8</v>
      </c>
      <c r="B13" s="144" t="s">
        <v>284</v>
      </c>
      <c r="C13" s="35">
        <v>32988</v>
      </c>
      <c r="D13" s="35">
        <v>31687</v>
      </c>
      <c r="E13" s="35">
        <v>34024</v>
      </c>
      <c r="F13" s="35">
        <v>33509</v>
      </c>
      <c r="G13" s="35">
        <v>33478</v>
      </c>
      <c r="H13" s="35">
        <v>33401</v>
      </c>
      <c r="I13" s="35">
        <v>33581</v>
      </c>
      <c r="J13" s="35">
        <v>33608</v>
      </c>
      <c r="K13" s="35">
        <v>32973</v>
      </c>
      <c r="L13" s="35">
        <v>32338</v>
      </c>
      <c r="M13" s="35">
        <v>35248</v>
      </c>
      <c r="N13" s="35">
        <v>33270</v>
      </c>
      <c r="O13" s="35">
        <v>33061</v>
      </c>
      <c r="P13" s="35">
        <v>0</v>
      </c>
      <c r="Q13" s="7">
        <v>32321</v>
      </c>
      <c r="R13" s="7">
        <v>32757</v>
      </c>
      <c r="S13" s="86">
        <v>33927</v>
      </c>
      <c r="T13" s="86">
        <v>34324</v>
      </c>
      <c r="U13" s="83">
        <v>34375</v>
      </c>
      <c r="V13" s="102">
        <v>29115.61600000002</v>
      </c>
      <c r="W13" s="102">
        <v>33852</v>
      </c>
      <c r="X13" s="25">
        <v>34181</v>
      </c>
      <c r="Y13" s="25">
        <v>30100</v>
      </c>
      <c r="Z13" s="25">
        <v>32423</v>
      </c>
      <c r="AA13" s="25">
        <v>31816</v>
      </c>
      <c r="AB13" s="25">
        <v>0</v>
      </c>
      <c r="AC13" s="25">
        <f>[1]JaTim!AC13-[2]JaTim!AC13</f>
        <v>30907.934799059407</v>
      </c>
    </row>
    <row r="14" spans="1:29" s="17" customFormat="1" ht="20.100000000000001" customHeight="1" x14ac:dyDescent="0.2">
      <c r="A14" s="26">
        <v>9</v>
      </c>
      <c r="B14" s="144" t="s">
        <v>285</v>
      </c>
      <c r="C14" s="35">
        <v>85086</v>
      </c>
      <c r="D14" s="35">
        <v>83832</v>
      </c>
      <c r="E14" s="35">
        <v>78836</v>
      </c>
      <c r="F14" s="35">
        <v>78985</v>
      </c>
      <c r="G14" s="35">
        <v>80141</v>
      </c>
      <c r="H14" s="35">
        <v>79955</v>
      </c>
      <c r="I14" s="35">
        <v>84251</v>
      </c>
      <c r="J14" s="35">
        <v>84914</v>
      </c>
      <c r="K14" s="35">
        <v>86113</v>
      </c>
      <c r="L14" s="35">
        <v>85096</v>
      </c>
      <c r="M14" s="35">
        <v>80928</v>
      </c>
      <c r="N14" s="35">
        <v>80519</v>
      </c>
      <c r="O14" s="35">
        <v>79563</v>
      </c>
      <c r="P14" s="35">
        <v>0</v>
      </c>
      <c r="Q14" s="7">
        <v>79174</v>
      </c>
      <c r="R14" s="7">
        <v>80381</v>
      </c>
      <c r="S14" s="86">
        <v>80420</v>
      </c>
      <c r="T14" s="86">
        <v>81172</v>
      </c>
      <c r="U14" s="83">
        <v>79535</v>
      </c>
      <c r="V14" s="102">
        <v>64745.121999999748</v>
      </c>
      <c r="W14" s="102">
        <v>74108</v>
      </c>
      <c r="X14" s="25">
        <v>76479</v>
      </c>
      <c r="Y14" s="25">
        <v>77431</v>
      </c>
      <c r="Z14" s="25">
        <v>77796</v>
      </c>
      <c r="AA14" s="25">
        <v>77773</v>
      </c>
      <c r="AB14" s="25">
        <v>0</v>
      </c>
      <c r="AC14" s="25">
        <f>[1]JaTim!AC14-[2]JaTim!AC14</f>
        <v>75774.473136791625</v>
      </c>
    </row>
    <row r="15" spans="1:29" s="17" customFormat="1" ht="20.100000000000001" customHeight="1" x14ac:dyDescent="0.2">
      <c r="A15" s="26">
        <v>10</v>
      </c>
      <c r="B15" s="144" t="s">
        <v>286</v>
      </c>
      <c r="C15" s="35">
        <v>66697</v>
      </c>
      <c r="D15" s="35">
        <v>65897</v>
      </c>
      <c r="E15" s="35">
        <v>65648</v>
      </c>
      <c r="F15" s="35">
        <v>65473</v>
      </c>
      <c r="G15" s="35">
        <v>66128</v>
      </c>
      <c r="H15" s="35">
        <v>66062</v>
      </c>
      <c r="I15" s="35">
        <v>66006</v>
      </c>
      <c r="J15" s="35">
        <v>64723</v>
      </c>
      <c r="K15" s="35">
        <v>64970</v>
      </c>
      <c r="L15" s="35">
        <v>64763</v>
      </c>
      <c r="M15" s="35">
        <v>60165</v>
      </c>
      <c r="N15" s="35">
        <v>59076</v>
      </c>
      <c r="O15" s="35">
        <v>57258</v>
      </c>
      <c r="P15" s="35">
        <v>0</v>
      </c>
      <c r="Q15" s="7">
        <v>60694</v>
      </c>
      <c r="R15" s="7">
        <v>61580</v>
      </c>
      <c r="S15" s="86">
        <v>61906</v>
      </c>
      <c r="T15" s="86">
        <v>61906</v>
      </c>
      <c r="U15" s="83">
        <v>61446</v>
      </c>
      <c r="V15" s="102">
        <v>50336.635000000017</v>
      </c>
      <c r="W15" s="102">
        <v>59313</v>
      </c>
      <c r="X15" s="25">
        <v>57962</v>
      </c>
      <c r="Y15" s="25">
        <v>54600</v>
      </c>
      <c r="Z15" s="25">
        <v>51054</v>
      </c>
      <c r="AA15" s="25">
        <v>47965</v>
      </c>
      <c r="AB15" s="25">
        <v>0</v>
      </c>
      <c r="AC15" s="25">
        <f>[1]JaTim!AC15-[2]JaTim!AC15</f>
        <v>59568.489057113999</v>
      </c>
    </row>
    <row r="16" spans="1:29" s="17" customFormat="1" ht="20.100000000000001" customHeight="1" x14ac:dyDescent="0.2">
      <c r="A16" s="26">
        <v>11</v>
      </c>
      <c r="B16" s="144" t="s">
        <v>287</v>
      </c>
      <c r="C16" s="35">
        <v>30493</v>
      </c>
      <c r="D16" s="35">
        <v>29529</v>
      </c>
      <c r="E16" s="35">
        <v>30208</v>
      </c>
      <c r="F16" s="35">
        <v>28662</v>
      </c>
      <c r="G16" s="35">
        <v>30273</v>
      </c>
      <c r="H16" s="35">
        <v>30273</v>
      </c>
      <c r="I16" s="35">
        <v>30933</v>
      </c>
      <c r="J16" s="35">
        <v>30264</v>
      </c>
      <c r="K16" s="35">
        <v>31851</v>
      </c>
      <c r="L16" s="35">
        <v>31781</v>
      </c>
      <c r="M16" s="35">
        <v>30822</v>
      </c>
      <c r="N16" s="35">
        <v>30440</v>
      </c>
      <c r="O16" s="35">
        <v>30223</v>
      </c>
      <c r="P16" s="35">
        <v>0</v>
      </c>
      <c r="Q16" s="7">
        <v>31577</v>
      </c>
      <c r="R16" s="7">
        <v>32385</v>
      </c>
      <c r="S16" s="86">
        <v>32682</v>
      </c>
      <c r="T16" s="86">
        <v>33264</v>
      </c>
      <c r="U16" s="83">
        <v>33257</v>
      </c>
      <c r="V16" s="102">
        <v>34690.433000000019</v>
      </c>
      <c r="W16" s="102">
        <v>34080</v>
      </c>
      <c r="X16" s="25">
        <v>34030</v>
      </c>
      <c r="Y16" s="25">
        <v>34053</v>
      </c>
      <c r="Z16" s="25">
        <v>35304</v>
      </c>
      <c r="AA16" s="25">
        <v>35502</v>
      </c>
      <c r="AB16" s="25">
        <v>0</v>
      </c>
      <c r="AC16" s="25">
        <f>[1]JaTim!AC16-[2]JaTim!AC16</f>
        <v>28347.053175576682</v>
      </c>
    </row>
    <row r="17" spans="1:29" s="17" customFormat="1" ht="20.100000000000001" customHeight="1" x14ac:dyDescent="0.2">
      <c r="A17" s="26">
        <v>12</v>
      </c>
      <c r="B17" s="144" t="s">
        <v>288</v>
      </c>
      <c r="C17" s="35">
        <v>35877</v>
      </c>
      <c r="D17" s="35">
        <v>32374</v>
      </c>
      <c r="E17" s="35">
        <v>30023</v>
      </c>
      <c r="F17" s="35">
        <v>30063</v>
      </c>
      <c r="G17" s="35">
        <v>29682</v>
      </c>
      <c r="H17" s="35">
        <v>29682</v>
      </c>
      <c r="I17" s="35">
        <v>29649</v>
      </c>
      <c r="J17" s="35">
        <v>29588</v>
      </c>
      <c r="K17" s="35">
        <v>30397</v>
      </c>
      <c r="L17" s="35">
        <v>31450</v>
      </c>
      <c r="M17" s="35">
        <v>30396</v>
      </c>
      <c r="N17" s="35">
        <v>28168</v>
      </c>
      <c r="O17" s="35">
        <v>26690</v>
      </c>
      <c r="P17" s="35">
        <v>0</v>
      </c>
      <c r="Q17" s="7">
        <v>28225</v>
      </c>
      <c r="R17" s="7">
        <v>28465</v>
      </c>
      <c r="S17" s="86">
        <v>32060</v>
      </c>
      <c r="T17" s="86">
        <v>30137</v>
      </c>
      <c r="U17" s="83">
        <v>30275</v>
      </c>
      <c r="V17" s="102">
        <v>35177.074999999961</v>
      </c>
      <c r="W17" s="102">
        <v>30356</v>
      </c>
      <c r="X17" s="25">
        <v>30352</v>
      </c>
      <c r="Y17" s="25">
        <v>29313</v>
      </c>
      <c r="Z17" s="25">
        <v>27202</v>
      </c>
      <c r="AA17" s="25">
        <v>27202</v>
      </c>
      <c r="AB17" s="25">
        <v>0</v>
      </c>
      <c r="AC17" s="25">
        <f>[1]JaTim!AC17-[2]JaTim!AC17</f>
        <v>29713.713224760893</v>
      </c>
    </row>
    <row r="18" spans="1:29" s="17" customFormat="1" ht="20.100000000000001" customHeight="1" x14ac:dyDescent="0.2">
      <c r="A18" s="26">
        <v>13</v>
      </c>
      <c r="B18" s="144" t="s">
        <v>289</v>
      </c>
      <c r="C18" s="35">
        <v>35594</v>
      </c>
      <c r="D18" s="35">
        <v>32778</v>
      </c>
      <c r="E18" s="35">
        <v>35859</v>
      </c>
      <c r="F18" s="35">
        <v>35872</v>
      </c>
      <c r="G18" s="35">
        <v>36112</v>
      </c>
      <c r="H18" s="35">
        <v>35786</v>
      </c>
      <c r="I18" s="35">
        <v>35786</v>
      </c>
      <c r="J18" s="35">
        <v>35454</v>
      </c>
      <c r="K18" s="35">
        <v>35454</v>
      </c>
      <c r="L18" s="35">
        <v>35429</v>
      </c>
      <c r="M18" s="35">
        <v>34458</v>
      </c>
      <c r="N18" s="35">
        <v>34181</v>
      </c>
      <c r="O18" s="35">
        <v>33499</v>
      </c>
      <c r="P18" s="35">
        <v>0</v>
      </c>
      <c r="Q18" s="7">
        <v>34192</v>
      </c>
      <c r="R18" s="7">
        <v>34192</v>
      </c>
      <c r="S18" s="86">
        <v>34327</v>
      </c>
      <c r="T18" s="86">
        <v>34372</v>
      </c>
      <c r="U18" s="83">
        <v>34230</v>
      </c>
      <c r="V18" s="102">
        <v>42359.444000000098</v>
      </c>
      <c r="W18" s="102">
        <v>34412</v>
      </c>
      <c r="X18" s="25">
        <v>33171</v>
      </c>
      <c r="Y18" s="25">
        <v>33756</v>
      </c>
      <c r="Z18" s="25">
        <v>33838</v>
      </c>
      <c r="AA18" s="25">
        <v>33256</v>
      </c>
      <c r="AB18" s="25">
        <v>0</v>
      </c>
      <c r="AC18" s="25">
        <f>[1]JaTim!AC18-[2]JaTim!AC18</f>
        <v>30282.309812107836</v>
      </c>
    </row>
    <row r="19" spans="1:29" s="17" customFormat="1" ht="20.100000000000001" customHeight="1" x14ac:dyDescent="0.2">
      <c r="A19" s="26">
        <v>14</v>
      </c>
      <c r="B19" s="144" t="s">
        <v>290</v>
      </c>
      <c r="C19" s="35">
        <v>38555</v>
      </c>
      <c r="D19" s="35">
        <v>36889</v>
      </c>
      <c r="E19" s="35">
        <v>36877</v>
      </c>
      <c r="F19" s="35">
        <v>36875</v>
      </c>
      <c r="G19" s="35">
        <v>36749</v>
      </c>
      <c r="H19" s="35">
        <v>36491</v>
      </c>
      <c r="I19" s="35">
        <v>36759</v>
      </c>
      <c r="J19" s="35">
        <v>36861</v>
      </c>
      <c r="K19" s="35">
        <v>36861</v>
      </c>
      <c r="L19" s="35">
        <v>37235</v>
      </c>
      <c r="M19" s="35">
        <v>36115</v>
      </c>
      <c r="N19" s="35">
        <v>33731</v>
      </c>
      <c r="O19" s="35">
        <v>38990</v>
      </c>
      <c r="P19" s="35">
        <v>0</v>
      </c>
      <c r="Q19" s="7">
        <v>35962</v>
      </c>
      <c r="R19" s="7">
        <v>35978</v>
      </c>
      <c r="S19" s="86">
        <v>36030</v>
      </c>
      <c r="T19" s="86">
        <v>35997</v>
      </c>
      <c r="U19" s="83">
        <v>36613</v>
      </c>
      <c r="V19" s="102">
        <v>36350.024000000085</v>
      </c>
      <c r="W19" s="102">
        <v>37387</v>
      </c>
      <c r="X19" s="25">
        <v>37319</v>
      </c>
      <c r="Y19" s="25">
        <v>37393</v>
      </c>
      <c r="Z19" s="25">
        <v>37568</v>
      </c>
      <c r="AA19" s="25">
        <v>37446</v>
      </c>
      <c r="AB19" s="25">
        <v>0</v>
      </c>
      <c r="AC19" s="25">
        <f>[1]JaTim!AC19-[2]JaTim!AC19</f>
        <v>34122.616240999705</v>
      </c>
    </row>
    <row r="20" spans="1:29" s="17" customFormat="1" ht="20.100000000000001" customHeight="1" x14ac:dyDescent="0.2">
      <c r="A20" s="26">
        <v>15</v>
      </c>
      <c r="B20" s="144" t="s">
        <v>291</v>
      </c>
      <c r="C20" s="35">
        <v>27423</v>
      </c>
      <c r="D20" s="35">
        <v>28098</v>
      </c>
      <c r="E20" s="35">
        <v>28854</v>
      </c>
      <c r="F20" s="35">
        <v>27050</v>
      </c>
      <c r="G20" s="35">
        <v>26992</v>
      </c>
      <c r="H20" s="35">
        <v>26783</v>
      </c>
      <c r="I20" s="35">
        <v>28078</v>
      </c>
      <c r="J20" s="35">
        <v>26807</v>
      </c>
      <c r="K20" s="35">
        <v>27914</v>
      </c>
      <c r="L20" s="35">
        <v>24850</v>
      </c>
      <c r="M20" s="35">
        <v>24543</v>
      </c>
      <c r="N20" s="35">
        <v>24543</v>
      </c>
      <c r="O20" s="35">
        <v>24643</v>
      </c>
      <c r="P20" s="35">
        <v>0</v>
      </c>
      <c r="Q20" s="7">
        <v>22791</v>
      </c>
      <c r="R20" s="7">
        <v>22822</v>
      </c>
      <c r="S20" s="86">
        <v>22705</v>
      </c>
      <c r="T20" s="86">
        <v>22671</v>
      </c>
      <c r="U20" s="83">
        <v>21736</v>
      </c>
      <c r="V20" s="102">
        <v>25444.496000000083</v>
      </c>
      <c r="W20" s="102">
        <v>21037</v>
      </c>
      <c r="X20" s="25">
        <v>20645</v>
      </c>
      <c r="Y20" s="25">
        <v>17517</v>
      </c>
      <c r="Z20" s="25">
        <v>17356</v>
      </c>
      <c r="AA20" s="25">
        <v>17322</v>
      </c>
      <c r="AB20" s="25">
        <v>0</v>
      </c>
      <c r="AC20" s="25">
        <f>[1]JaTim!AC20-[2]JaTim!AC20</f>
        <v>21078.528545961846</v>
      </c>
    </row>
    <row r="21" spans="1:29" s="17" customFormat="1" ht="20.100000000000001" customHeight="1" x14ac:dyDescent="0.2">
      <c r="A21" s="26">
        <v>16</v>
      </c>
      <c r="B21" s="144" t="s">
        <v>292</v>
      </c>
      <c r="C21" s="35">
        <v>31267</v>
      </c>
      <c r="D21" s="35">
        <v>29261</v>
      </c>
      <c r="E21" s="35">
        <v>31440</v>
      </c>
      <c r="F21" s="35">
        <v>31445</v>
      </c>
      <c r="G21" s="35">
        <v>31337</v>
      </c>
      <c r="H21" s="35">
        <v>30802</v>
      </c>
      <c r="I21" s="35">
        <v>30802</v>
      </c>
      <c r="J21" s="35">
        <v>30798</v>
      </c>
      <c r="K21" s="35">
        <v>33731</v>
      </c>
      <c r="L21" s="35">
        <v>31976</v>
      </c>
      <c r="M21" s="35">
        <v>25919</v>
      </c>
      <c r="N21" s="35">
        <v>25581</v>
      </c>
      <c r="O21" s="35">
        <v>27636</v>
      </c>
      <c r="P21" s="35">
        <v>0</v>
      </c>
      <c r="Q21" s="7">
        <v>25858</v>
      </c>
      <c r="R21" s="7">
        <v>26415</v>
      </c>
      <c r="S21" s="86">
        <v>26294</v>
      </c>
      <c r="T21" s="86">
        <v>25996</v>
      </c>
      <c r="U21" s="83">
        <v>25819</v>
      </c>
      <c r="V21" s="102">
        <v>28199.933000000132</v>
      </c>
      <c r="W21" s="102">
        <v>26047</v>
      </c>
      <c r="X21" s="25">
        <v>26122</v>
      </c>
      <c r="Y21" s="25">
        <v>26777</v>
      </c>
      <c r="Z21" s="25">
        <v>26409</v>
      </c>
      <c r="AA21" s="25">
        <v>25766</v>
      </c>
      <c r="AB21" s="25">
        <v>0</v>
      </c>
      <c r="AC21" s="25">
        <f>[1]JaTim!AC21-[2]JaTim!AC21</f>
        <v>26983.557329909119</v>
      </c>
    </row>
    <row r="22" spans="1:29" s="17" customFormat="1" ht="20.100000000000001" customHeight="1" x14ac:dyDescent="0.2">
      <c r="A22" s="26">
        <v>17</v>
      </c>
      <c r="B22" s="144" t="s">
        <v>293</v>
      </c>
      <c r="C22" s="35">
        <v>40672</v>
      </c>
      <c r="D22" s="35">
        <v>42289</v>
      </c>
      <c r="E22" s="35">
        <v>43793</v>
      </c>
      <c r="F22" s="35">
        <v>43513</v>
      </c>
      <c r="G22" s="35">
        <v>43503</v>
      </c>
      <c r="H22" s="35">
        <v>43468</v>
      </c>
      <c r="I22" s="35">
        <v>45029</v>
      </c>
      <c r="J22" s="35">
        <v>45779</v>
      </c>
      <c r="K22" s="35">
        <v>45941</v>
      </c>
      <c r="L22" s="35">
        <v>42446</v>
      </c>
      <c r="M22" s="35">
        <v>41242</v>
      </c>
      <c r="N22" s="35">
        <v>39186</v>
      </c>
      <c r="O22" s="35">
        <v>38074</v>
      </c>
      <c r="P22" s="35">
        <v>0</v>
      </c>
      <c r="Q22" s="7">
        <v>40016</v>
      </c>
      <c r="R22" s="7">
        <v>38504</v>
      </c>
      <c r="S22" s="86">
        <v>38519</v>
      </c>
      <c r="T22" s="86">
        <v>36999</v>
      </c>
      <c r="U22" s="83">
        <v>37358</v>
      </c>
      <c r="V22" s="102">
        <v>40154.040000000256</v>
      </c>
      <c r="W22" s="102">
        <v>37104</v>
      </c>
      <c r="X22" s="25">
        <v>37669</v>
      </c>
      <c r="Y22" s="25">
        <v>37235</v>
      </c>
      <c r="Z22" s="25">
        <v>37467</v>
      </c>
      <c r="AA22" s="25">
        <v>37410</v>
      </c>
      <c r="AB22" s="25">
        <v>0</v>
      </c>
      <c r="AC22" s="25">
        <f>[1]JaTim!AC22-[2]JaTim!AC22</f>
        <v>36226.249633045671</v>
      </c>
    </row>
    <row r="23" spans="1:29" s="17" customFormat="1" ht="20.100000000000001" customHeight="1" x14ac:dyDescent="0.2">
      <c r="A23" s="26">
        <v>18</v>
      </c>
      <c r="B23" s="144" t="s">
        <v>294</v>
      </c>
      <c r="C23" s="35">
        <v>38849</v>
      </c>
      <c r="D23" s="35">
        <v>38247</v>
      </c>
      <c r="E23" s="35">
        <v>37701</v>
      </c>
      <c r="F23" s="35">
        <v>37739</v>
      </c>
      <c r="G23" s="35">
        <v>37800</v>
      </c>
      <c r="H23" s="35">
        <v>37749</v>
      </c>
      <c r="I23" s="35">
        <v>37911</v>
      </c>
      <c r="J23" s="35">
        <v>37941</v>
      </c>
      <c r="K23" s="35">
        <v>37941</v>
      </c>
      <c r="L23" s="35">
        <v>37858</v>
      </c>
      <c r="M23" s="35">
        <v>37525</v>
      </c>
      <c r="N23" s="35">
        <v>37598</v>
      </c>
      <c r="O23" s="35">
        <v>37970</v>
      </c>
      <c r="P23" s="35">
        <v>0</v>
      </c>
      <c r="Q23" s="7">
        <v>37955</v>
      </c>
      <c r="R23" s="7">
        <v>37955</v>
      </c>
      <c r="S23" s="86">
        <v>37863</v>
      </c>
      <c r="T23" s="86">
        <v>38230</v>
      </c>
      <c r="U23" s="83">
        <v>38232</v>
      </c>
      <c r="V23" s="102">
        <v>36268.635000000228</v>
      </c>
      <c r="W23" s="102">
        <v>38661</v>
      </c>
      <c r="X23" s="25">
        <v>39890</v>
      </c>
      <c r="Y23" s="25">
        <v>37212</v>
      </c>
      <c r="Z23" s="25">
        <v>36821</v>
      </c>
      <c r="AA23" s="25">
        <v>36775</v>
      </c>
      <c r="AB23" s="25">
        <v>0</v>
      </c>
      <c r="AC23" s="25">
        <f>[1]JaTim!AC23-[2]JaTim!AC23</f>
        <v>41689.406497831515</v>
      </c>
    </row>
    <row r="24" spans="1:29" s="17" customFormat="1" ht="20.100000000000001" customHeight="1" x14ac:dyDescent="0.2">
      <c r="A24" s="26">
        <v>19</v>
      </c>
      <c r="B24" s="144" t="s">
        <v>295</v>
      </c>
      <c r="C24" s="35">
        <v>30762</v>
      </c>
      <c r="D24" s="35">
        <v>30199</v>
      </c>
      <c r="E24" s="35">
        <v>33888</v>
      </c>
      <c r="F24" s="35">
        <v>30071</v>
      </c>
      <c r="G24" s="35">
        <v>29453</v>
      </c>
      <c r="H24" s="35">
        <v>29576</v>
      </c>
      <c r="I24" s="35">
        <v>29957</v>
      </c>
      <c r="J24" s="35">
        <v>29873</v>
      </c>
      <c r="K24" s="35">
        <v>29623</v>
      </c>
      <c r="L24" s="35">
        <v>29887</v>
      </c>
      <c r="M24" s="35">
        <v>29699</v>
      </c>
      <c r="N24" s="35">
        <v>29399</v>
      </c>
      <c r="O24" s="35">
        <v>29426</v>
      </c>
      <c r="P24" s="35">
        <v>0</v>
      </c>
      <c r="Q24" s="7">
        <v>27519</v>
      </c>
      <c r="R24" s="7">
        <v>28998</v>
      </c>
      <c r="S24" s="86">
        <v>29436</v>
      </c>
      <c r="T24" s="86">
        <v>29038</v>
      </c>
      <c r="U24" s="83">
        <v>29509</v>
      </c>
      <c r="V24" s="102">
        <v>29112.34600000018</v>
      </c>
      <c r="W24" s="102">
        <v>29636</v>
      </c>
      <c r="X24" s="25">
        <v>29728</v>
      </c>
      <c r="Y24" s="25">
        <v>29482</v>
      </c>
      <c r="Z24" s="25">
        <v>30109.9</v>
      </c>
      <c r="AA24" s="25">
        <v>30548</v>
      </c>
      <c r="AB24" s="25">
        <v>0</v>
      </c>
      <c r="AC24" s="25">
        <f>[1]JaTim!AC24-[2]JaTim!AC24</f>
        <v>24521.449705838735</v>
      </c>
    </row>
    <row r="25" spans="1:29" s="17" customFormat="1" ht="20.100000000000001" customHeight="1" x14ac:dyDescent="0.2">
      <c r="A25" s="26">
        <v>20</v>
      </c>
      <c r="B25" s="144" t="s">
        <v>296</v>
      </c>
      <c r="C25" s="35">
        <v>27840</v>
      </c>
      <c r="D25" s="35">
        <v>27818</v>
      </c>
      <c r="E25" s="35">
        <v>27720</v>
      </c>
      <c r="F25" s="35">
        <v>27689</v>
      </c>
      <c r="G25" s="35">
        <v>27710</v>
      </c>
      <c r="H25" s="35">
        <v>27757</v>
      </c>
      <c r="I25" s="35">
        <v>27640</v>
      </c>
      <c r="J25" s="35">
        <v>27759</v>
      </c>
      <c r="K25" s="35">
        <v>27759</v>
      </c>
      <c r="L25" s="35">
        <v>27588</v>
      </c>
      <c r="M25" s="35">
        <v>25999</v>
      </c>
      <c r="N25" s="35">
        <v>25167</v>
      </c>
      <c r="O25" s="35">
        <v>22308</v>
      </c>
      <c r="P25" s="35">
        <v>0</v>
      </c>
      <c r="Q25" s="7">
        <v>21249</v>
      </c>
      <c r="R25" s="7">
        <v>21154</v>
      </c>
      <c r="S25" s="86">
        <v>22372</v>
      </c>
      <c r="T25" s="86">
        <v>21949</v>
      </c>
      <c r="U25" s="83">
        <v>21921</v>
      </c>
      <c r="V25" s="102">
        <v>21626.796000000086</v>
      </c>
      <c r="W25" s="102">
        <v>22212</v>
      </c>
      <c r="X25" s="25">
        <v>21879</v>
      </c>
      <c r="Y25" s="25">
        <v>22261</v>
      </c>
      <c r="Z25" s="25">
        <v>22154</v>
      </c>
      <c r="AA25" s="25">
        <v>22382</v>
      </c>
      <c r="AB25" s="25">
        <v>0</v>
      </c>
      <c r="AC25" s="25">
        <f>[1]JaTim!AC25-[2]JaTim!AC25</f>
        <v>22702.990394182008</v>
      </c>
    </row>
    <row r="26" spans="1:29" s="17" customFormat="1" ht="20.100000000000001" customHeight="1" x14ac:dyDescent="0.2">
      <c r="A26" s="26">
        <v>21</v>
      </c>
      <c r="B26" s="144" t="s">
        <v>297</v>
      </c>
      <c r="C26" s="35">
        <v>44132</v>
      </c>
      <c r="D26" s="35">
        <v>44106</v>
      </c>
      <c r="E26" s="35">
        <v>44354</v>
      </c>
      <c r="F26" s="35">
        <v>43811</v>
      </c>
      <c r="G26" s="35">
        <v>44084</v>
      </c>
      <c r="H26" s="35">
        <v>43779</v>
      </c>
      <c r="I26" s="35">
        <v>43779</v>
      </c>
      <c r="J26" s="35">
        <v>44361</v>
      </c>
      <c r="K26" s="35">
        <v>43913</v>
      </c>
      <c r="L26" s="35">
        <v>45847</v>
      </c>
      <c r="M26" s="35">
        <v>46019</v>
      </c>
      <c r="N26" s="35">
        <v>44883</v>
      </c>
      <c r="O26" s="35">
        <v>45805</v>
      </c>
      <c r="P26" s="35">
        <v>0</v>
      </c>
      <c r="Q26" s="7">
        <v>44561</v>
      </c>
      <c r="R26" s="7">
        <v>43660</v>
      </c>
      <c r="S26" s="86">
        <v>43890</v>
      </c>
      <c r="T26" s="86">
        <v>44602</v>
      </c>
      <c r="U26" s="83">
        <v>43412</v>
      </c>
      <c r="V26" s="102">
        <v>43831.618000000242</v>
      </c>
      <c r="W26" s="102">
        <v>44336</v>
      </c>
      <c r="X26" s="25">
        <v>43703</v>
      </c>
      <c r="Y26" s="25">
        <v>44219</v>
      </c>
      <c r="Z26" s="25">
        <v>44108</v>
      </c>
      <c r="AA26" s="25">
        <v>44386</v>
      </c>
      <c r="AB26" s="25">
        <v>0</v>
      </c>
      <c r="AC26" s="25">
        <f>[1]JaTim!AC26-[2]JaTim!AC26</f>
        <v>31589.57410727764</v>
      </c>
    </row>
    <row r="27" spans="1:29" s="17" customFormat="1" ht="20.100000000000001" customHeight="1" x14ac:dyDescent="0.2">
      <c r="A27" s="26">
        <v>22</v>
      </c>
      <c r="B27" s="144" t="s">
        <v>298</v>
      </c>
      <c r="C27" s="35">
        <v>27602</v>
      </c>
      <c r="D27" s="35">
        <v>27519</v>
      </c>
      <c r="E27" s="35">
        <v>27841</v>
      </c>
      <c r="F27" s="35">
        <v>28802</v>
      </c>
      <c r="G27" s="35">
        <v>28804</v>
      </c>
      <c r="H27" s="35">
        <v>27141</v>
      </c>
      <c r="I27" s="35">
        <v>27141</v>
      </c>
      <c r="J27" s="35">
        <v>28878</v>
      </c>
      <c r="K27" s="35">
        <v>28878</v>
      </c>
      <c r="L27" s="35">
        <v>29125</v>
      </c>
      <c r="M27" s="35">
        <v>28442</v>
      </c>
      <c r="N27" s="35">
        <v>21464</v>
      </c>
      <c r="O27" s="35">
        <v>29448</v>
      </c>
      <c r="P27" s="35">
        <v>0</v>
      </c>
      <c r="Q27" s="7">
        <v>31561</v>
      </c>
      <c r="R27" s="7">
        <v>33984</v>
      </c>
      <c r="S27" s="86">
        <v>38977</v>
      </c>
      <c r="T27" s="86">
        <v>39799</v>
      </c>
      <c r="U27" s="83">
        <v>37047</v>
      </c>
      <c r="V27" s="102">
        <v>35401.061000000067</v>
      </c>
      <c r="W27" s="102">
        <v>37496</v>
      </c>
      <c r="X27" s="25">
        <v>36556</v>
      </c>
      <c r="Y27" s="25">
        <v>37208</v>
      </c>
      <c r="Z27" s="25">
        <v>38121</v>
      </c>
      <c r="AA27" s="25">
        <v>38061</v>
      </c>
      <c r="AB27" s="25">
        <v>0</v>
      </c>
      <c r="AC27" s="25">
        <f>[1]JaTim!AC27-[2]JaTim!AC27</f>
        <v>26796.85600676325</v>
      </c>
    </row>
    <row r="28" spans="1:29" s="17" customFormat="1" ht="20.100000000000001" customHeight="1" x14ac:dyDescent="0.2">
      <c r="A28" s="26">
        <v>23</v>
      </c>
      <c r="B28" s="144" t="s">
        <v>299</v>
      </c>
      <c r="C28" s="35">
        <v>22499</v>
      </c>
      <c r="D28" s="35">
        <v>23282</v>
      </c>
      <c r="E28" s="35">
        <v>22518</v>
      </c>
      <c r="F28" s="35">
        <v>24985</v>
      </c>
      <c r="G28" s="35">
        <v>25646</v>
      </c>
      <c r="H28" s="35">
        <v>25063</v>
      </c>
      <c r="I28" s="35">
        <v>25063</v>
      </c>
      <c r="J28" s="35">
        <v>28816</v>
      </c>
      <c r="K28" s="35">
        <v>26618</v>
      </c>
      <c r="L28" s="35">
        <v>26611</v>
      </c>
      <c r="M28" s="35">
        <v>27261</v>
      </c>
      <c r="N28" s="35">
        <v>23844</v>
      </c>
      <c r="O28" s="35">
        <v>27831</v>
      </c>
      <c r="P28" s="35">
        <v>0</v>
      </c>
      <c r="Q28" s="7">
        <v>27301</v>
      </c>
      <c r="R28" s="7">
        <v>26359</v>
      </c>
      <c r="S28" s="86">
        <v>24464</v>
      </c>
      <c r="T28" s="86">
        <v>25233</v>
      </c>
      <c r="U28" s="83">
        <v>26030</v>
      </c>
      <c r="V28" s="102">
        <v>38771.554000000207</v>
      </c>
      <c r="W28" s="102">
        <v>29818</v>
      </c>
      <c r="X28" s="25">
        <v>28231</v>
      </c>
      <c r="Y28" s="25">
        <v>29123</v>
      </c>
      <c r="Z28" s="25">
        <v>29191</v>
      </c>
      <c r="AA28" s="25">
        <v>29122.7</v>
      </c>
      <c r="AB28" s="25">
        <v>0</v>
      </c>
      <c r="AC28" s="25">
        <f>[1]JaTim!AC28-[2]JaTim!AC28</f>
        <v>27600.629191876273</v>
      </c>
    </row>
    <row r="29" spans="1:29" s="17" customFormat="1" ht="20.100000000000001" customHeight="1" x14ac:dyDescent="0.2">
      <c r="A29" s="26">
        <v>24</v>
      </c>
      <c r="B29" s="144" t="s">
        <v>300</v>
      </c>
      <c r="C29" s="7">
        <v>51423</v>
      </c>
      <c r="D29" s="7">
        <v>50194</v>
      </c>
      <c r="E29" s="7">
        <v>50625</v>
      </c>
      <c r="F29" s="7">
        <v>51415</v>
      </c>
      <c r="G29" s="7">
        <v>51715</v>
      </c>
      <c r="H29" s="7">
        <v>51283</v>
      </c>
      <c r="I29" s="7">
        <v>59773</v>
      </c>
      <c r="J29" s="7">
        <v>51171</v>
      </c>
      <c r="K29" s="7">
        <v>49204</v>
      </c>
      <c r="L29" s="7">
        <v>50252</v>
      </c>
      <c r="M29" s="7">
        <v>44884</v>
      </c>
      <c r="N29" s="7">
        <v>42279</v>
      </c>
      <c r="O29" s="7">
        <v>48589</v>
      </c>
      <c r="P29" s="7">
        <v>0</v>
      </c>
      <c r="Q29" s="7">
        <v>50906</v>
      </c>
      <c r="R29" s="7">
        <v>54029</v>
      </c>
      <c r="S29" s="86">
        <v>54552</v>
      </c>
      <c r="T29" s="86">
        <v>53632</v>
      </c>
      <c r="U29" s="83">
        <v>53808</v>
      </c>
      <c r="V29" s="102">
        <v>70206.298999998849</v>
      </c>
      <c r="W29" s="102">
        <v>49824</v>
      </c>
      <c r="X29" s="25">
        <v>48842</v>
      </c>
      <c r="Y29" s="25">
        <v>52776</v>
      </c>
      <c r="Z29" s="25">
        <v>51327</v>
      </c>
      <c r="AA29" s="25">
        <v>46236</v>
      </c>
      <c r="AB29" s="25">
        <v>0</v>
      </c>
      <c r="AC29" s="25">
        <f>[1]JaTim!AC29-[2]JaTim!AC29</f>
        <v>53773.47550032357</v>
      </c>
    </row>
    <row r="30" spans="1:29" s="17" customFormat="1" ht="20.100000000000001" customHeight="1" x14ac:dyDescent="0.2">
      <c r="A30" s="26">
        <v>25</v>
      </c>
      <c r="B30" s="144" t="s">
        <v>301</v>
      </c>
      <c r="C30" s="35">
        <v>11823</v>
      </c>
      <c r="D30" s="35">
        <v>9839</v>
      </c>
      <c r="E30" s="35">
        <v>6785</v>
      </c>
      <c r="F30" s="35">
        <v>10431</v>
      </c>
      <c r="G30" s="35">
        <v>10411</v>
      </c>
      <c r="H30" s="35">
        <v>9503</v>
      </c>
      <c r="I30" s="35">
        <v>17041</v>
      </c>
      <c r="J30" s="35">
        <v>9503</v>
      </c>
      <c r="K30" s="35">
        <v>9282</v>
      </c>
      <c r="L30" s="35">
        <v>9143</v>
      </c>
      <c r="M30" s="35">
        <v>7603</v>
      </c>
      <c r="N30" s="35">
        <v>6666</v>
      </c>
      <c r="O30" s="35">
        <v>6971</v>
      </c>
      <c r="P30" s="35">
        <v>0</v>
      </c>
      <c r="Q30" s="7">
        <v>7390</v>
      </c>
      <c r="R30" s="7">
        <v>7944</v>
      </c>
      <c r="S30" s="86">
        <v>8409</v>
      </c>
      <c r="T30" s="86">
        <v>8720</v>
      </c>
      <c r="U30" s="83">
        <v>8135</v>
      </c>
      <c r="V30" s="102">
        <v>36035.742000000188</v>
      </c>
      <c r="W30" s="102">
        <v>8177</v>
      </c>
      <c r="X30" s="25">
        <v>8177</v>
      </c>
      <c r="Y30" s="25">
        <v>7872</v>
      </c>
      <c r="Z30" s="25">
        <v>7943</v>
      </c>
      <c r="AA30" s="25">
        <v>7492.5</v>
      </c>
      <c r="AB30" s="25">
        <v>0</v>
      </c>
      <c r="AC30" s="25">
        <f>[1]JaTim!AC30-[2]JaTim!AC30</f>
        <v>13186.03893851133</v>
      </c>
    </row>
    <row r="31" spans="1:29" s="17" customFormat="1" ht="20.100000000000001" customHeight="1" x14ac:dyDescent="0.2">
      <c r="A31" s="26">
        <v>26</v>
      </c>
      <c r="B31" s="144" t="s">
        <v>302</v>
      </c>
      <c r="C31" s="35">
        <v>6013</v>
      </c>
      <c r="D31" s="35">
        <v>6371</v>
      </c>
      <c r="E31" s="35">
        <v>8023</v>
      </c>
      <c r="F31" s="35">
        <v>7558</v>
      </c>
      <c r="G31" s="35">
        <v>7076</v>
      </c>
      <c r="H31" s="35">
        <v>7974</v>
      </c>
      <c r="I31" s="35">
        <v>8130</v>
      </c>
      <c r="J31" s="35">
        <v>8167</v>
      </c>
      <c r="K31" s="35">
        <v>9317</v>
      </c>
      <c r="L31" s="35">
        <v>8162</v>
      </c>
      <c r="M31" s="35">
        <v>8261</v>
      </c>
      <c r="N31" s="35">
        <v>7156</v>
      </c>
      <c r="O31" s="35">
        <v>8376</v>
      </c>
      <c r="P31" s="35">
        <v>0</v>
      </c>
      <c r="Q31" s="7">
        <v>8417</v>
      </c>
      <c r="R31" s="7">
        <v>7909</v>
      </c>
      <c r="S31" s="86">
        <v>7950</v>
      </c>
      <c r="T31" s="86">
        <v>8113</v>
      </c>
      <c r="U31" s="83">
        <v>8111</v>
      </c>
      <c r="V31" s="102">
        <v>14570.475000000013</v>
      </c>
      <c r="W31" s="102">
        <v>7904</v>
      </c>
      <c r="X31" s="25">
        <v>8104</v>
      </c>
      <c r="Y31" s="25">
        <v>8004</v>
      </c>
      <c r="Z31" s="25">
        <v>7949</v>
      </c>
      <c r="AA31" s="25">
        <v>7949</v>
      </c>
      <c r="AB31" s="25">
        <v>0</v>
      </c>
      <c r="AC31" s="25">
        <f>[1]JaTim!AC31-[2]JaTim!AC31</f>
        <v>15127.719595142753</v>
      </c>
    </row>
    <row r="32" spans="1:29" s="17" customFormat="1" ht="20.100000000000001" customHeight="1" x14ac:dyDescent="0.2">
      <c r="A32" s="26">
        <v>27</v>
      </c>
      <c r="B32" s="144" t="s">
        <v>303</v>
      </c>
      <c r="C32" s="35">
        <v>4689</v>
      </c>
      <c r="D32" s="35">
        <v>4750</v>
      </c>
      <c r="E32" s="35">
        <v>4983</v>
      </c>
      <c r="F32" s="35">
        <v>4964</v>
      </c>
      <c r="G32" s="35">
        <v>4716</v>
      </c>
      <c r="H32" s="35">
        <v>4724</v>
      </c>
      <c r="I32" s="35">
        <v>4877</v>
      </c>
      <c r="J32" s="35">
        <v>4722</v>
      </c>
      <c r="K32" s="35">
        <v>4721</v>
      </c>
      <c r="L32" s="35">
        <v>4722</v>
      </c>
      <c r="M32" s="35">
        <v>4693</v>
      </c>
      <c r="N32" s="35">
        <v>4644</v>
      </c>
      <c r="O32" s="35">
        <v>4722</v>
      </c>
      <c r="P32" s="35">
        <v>0</v>
      </c>
      <c r="Q32" s="7">
        <v>3830</v>
      </c>
      <c r="R32" s="7">
        <v>3826</v>
      </c>
      <c r="S32" s="86">
        <v>4671</v>
      </c>
      <c r="T32" s="86">
        <v>4956</v>
      </c>
      <c r="U32" s="83">
        <v>5000</v>
      </c>
      <c r="V32" s="102">
        <v>16782.251000000004</v>
      </c>
      <c r="W32" s="102">
        <v>4990</v>
      </c>
      <c r="X32" s="25">
        <v>4913</v>
      </c>
      <c r="Y32" s="25">
        <v>4904</v>
      </c>
      <c r="Z32" s="25">
        <v>4757</v>
      </c>
      <c r="AA32" s="25">
        <v>4671</v>
      </c>
      <c r="AB32" s="25">
        <v>0</v>
      </c>
      <c r="AC32" s="25">
        <f>[1]JaTim!AC32-[2]JaTim!AC32</f>
        <v>21667.148253969623</v>
      </c>
    </row>
    <row r="33" spans="1:29" s="17" customFormat="1" ht="20.100000000000001" customHeight="1" x14ac:dyDescent="0.2">
      <c r="A33" s="26">
        <v>28</v>
      </c>
      <c r="B33" s="144" t="s">
        <v>304</v>
      </c>
      <c r="C33" s="35">
        <v>6578</v>
      </c>
      <c r="D33" s="35">
        <v>6789</v>
      </c>
      <c r="E33" s="35">
        <v>6821</v>
      </c>
      <c r="F33" s="35">
        <v>6822</v>
      </c>
      <c r="G33" s="35">
        <v>6838</v>
      </c>
      <c r="H33" s="35">
        <v>6838</v>
      </c>
      <c r="I33" s="35">
        <v>7522</v>
      </c>
      <c r="J33" s="35">
        <v>7069</v>
      </c>
      <c r="K33" s="35">
        <v>7338</v>
      </c>
      <c r="L33" s="35">
        <v>7017</v>
      </c>
      <c r="M33" s="35">
        <v>7037</v>
      </c>
      <c r="N33" s="35">
        <v>6314</v>
      </c>
      <c r="O33" s="35">
        <v>7067</v>
      </c>
      <c r="P33" s="35">
        <v>0</v>
      </c>
      <c r="Q33" s="7">
        <v>7049</v>
      </c>
      <c r="R33" s="7">
        <v>7064</v>
      </c>
      <c r="S33" s="86">
        <v>7049</v>
      </c>
      <c r="T33" s="86">
        <v>6717</v>
      </c>
      <c r="U33" s="83">
        <v>7126</v>
      </c>
      <c r="V33" s="102">
        <v>2571.1480000000001</v>
      </c>
      <c r="W33" s="102">
        <v>7346</v>
      </c>
      <c r="X33" s="25">
        <v>7336</v>
      </c>
      <c r="Y33" s="25">
        <v>7500</v>
      </c>
      <c r="Z33" s="25">
        <v>7325</v>
      </c>
      <c r="AA33" s="25">
        <v>7325</v>
      </c>
      <c r="AB33" s="25">
        <v>0</v>
      </c>
      <c r="AC33" s="25">
        <f>[1]JaTim!AC33-[2]JaTim!AC33</f>
        <v>14378.29848341931</v>
      </c>
    </row>
    <row r="34" spans="1:29" s="17" customFormat="1" ht="20.100000000000001" customHeight="1" x14ac:dyDescent="0.2">
      <c r="A34" s="26">
        <v>29</v>
      </c>
      <c r="B34" s="144" t="s">
        <v>305</v>
      </c>
      <c r="C34" s="35">
        <v>8013</v>
      </c>
      <c r="D34" s="35">
        <v>7695</v>
      </c>
      <c r="E34" s="35">
        <v>7694</v>
      </c>
      <c r="F34" s="35">
        <v>8419</v>
      </c>
      <c r="G34" s="35">
        <v>8399</v>
      </c>
      <c r="H34" s="35">
        <v>8397</v>
      </c>
      <c r="I34" s="35">
        <v>8484</v>
      </c>
      <c r="J34" s="35">
        <v>9184</v>
      </c>
      <c r="K34" s="35">
        <v>8593</v>
      </c>
      <c r="L34" s="35">
        <v>8702</v>
      </c>
      <c r="M34" s="35">
        <v>9090</v>
      </c>
      <c r="N34" s="35">
        <v>7754</v>
      </c>
      <c r="O34" s="35">
        <v>8330</v>
      </c>
      <c r="P34" s="35">
        <v>0</v>
      </c>
      <c r="Q34" s="7">
        <v>8864</v>
      </c>
      <c r="R34" s="7">
        <v>12630</v>
      </c>
      <c r="S34" s="86">
        <v>9183</v>
      </c>
      <c r="T34" s="86">
        <v>8630</v>
      </c>
      <c r="U34" s="83">
        <v>8637</v>
      </c>
      <c r="V34" s="102">
        <v>2325.8329999999983</v>
      </c>
      <c r="W34" s="102">
        <v>8716</v>
      </c>
      <c r="X34" s="25">
        <v>8749</v>
      </c>
      <c r="Y34" s="25">
        <v>8819</v>
      </c>
      <c r="Z34" s="25">
        <v>8819</v>
      </c>
      <c r="AA34" s="25">
        <v>8819</v>
      </c>
      <c r="AB34" s="25">
        <v>0</v>
      </c>
      <c r="AC34" s="25">
        <f>[1]JaTim!AC34-[2]JaTim!AC34</f>
        <v>19897.539552040267</v>
      </c>
    </row>
    <row r="35" spans="1:29" s="17" customFormat="1" ht="20.100000000000001" customHeight="1" x14ac:dyDescent="0.2">
      <c r="A35" s="26">
        <v>30</v>
      </c>
      <c r="B35" s="144" t="s">
        <v>306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7">
        <v>1178</v>
      </c>
      <c r="R35" s="7">
        <v>1234</v>
      </c>
      <c r="S35" s="86">
        <v>1326</v>
      </c>
      <c r="T35" s="86">
        <v>1288</v>
      </c>
      <c r="U35" s="83">
        <v>1278</v>
      </c>
      <c r="V35" s="102">
        <v>1733.0589999999991</v>
      </c>
      <c r="W35" s="102">
        <v>1090</v>
      </c>
      <c r="X35" s="25">
        <v>946</v>
      </c>
      <c r="Y35" s="25">
        <v>1005</v>
      </c>
      <c r="Z35" s="25">
        <v>994</v>
      </c>
      <c r="AA35" s="25">
        <v>927</v>
      </c>
      <c r="AB35" s="25">
        <v>0</v>
      </c>
      <c r="AC35" s="25">
        <f>[1]JaTim!AC35-[2]JaTim!AC35</f>
        <v>1987.8947671322064</v>
      </c>
    </row>
    <row r="36" spans="1:29" s="17" customFormat="1" ht="20.100000000000001" customHeight="1" x14ac:dyDescent="0.2">
      <c r="A36" s="26">
        <v>31</v>
      </c>
      <c r="B36" s="144" t="s">
        <v>307</v>
      </c>
      <c r="C36" s="35">
        <v>2207</v>
      </c>
      <c r="D36" s="35">
        <v>1303</v>
      </c>
      <c r="E36" s="35">
        <v>1294</v>
      </c>
      <c r="F36" s="35">
        <v>1282</v>
      </c>
      <c r="G36" s="35">
        <v>1280</v>
      </c>
      <c r="H36" s="35">
        <v>1269</v>
      </c>
      <c r="I36" s="35">
        <v>1264</v>
      </c>
      <c r="J36" s="35">
        <v>1248</v>
      </c>
      <c r="K36" s="35">
        <v>1243</v>
      </c>
      <c r="L36" s="35">
        <v>1243</v>
      </c>
      <c r="M36" s="35">
        <v>1234</v>
      </c>
      <c r="N36" s="35">
        <v>1234</v>
      </c>
      <c r="O36" s="35">
        <v>1180</v>
      </c>
      <c r="P36" s="35">
        <v>0</v>
      </c>
      <c r="Q36" s="7">
        <v>1144</v>
      </c>
      <c r="R36" s="7">
        <v>1144</v>
      </c>
      <c r="S36" s="86">
        <v>1141</v>
      </c>
      <c r="T36" s="86">
        <v>1141</v>
      </c>
      <c r="U36" s="83">
        <v>1134</v>
      </c>
      <c r="V36" s="102">
        <v>797.35199999999998</v>
      </c>
      <c r="W36" s="102">
        <v>1120</v>
      </c>
      <c r="X36" s="25">
        <v>1104</v>
      </c>
      <c r="Y36" s="25">
        <v>1097</v>
      </c>
      <c r="Z36" s="25">
        <v>1088</v>
      </c>
      <c r="AA36" s="25">
        <v>1065</v>
      </c>
      <c r="AB36" s="25">
        <v>0</v>
      </c>
      <c r="AC36" s="25">
        <f>[1]JaTim!AC36-[2]JaTim!AC36</f>
        <v>936.54186601392996</v>
      </c>
    </row>
    <row r="37" spans="1:29" s="17" customFormat="1" ht="20.100000000000001" customHeight="1" x14ac:dyDescent="0.2">
      <c r="A37" s="26">
        <v>32</v>
      </c>
      <c r="B37" s="144" t="s">
        <v>308</v>
      </c>
      <c r="C37" s="35">
        <v>2150</v>
      </c>
      <c r="D37" s="35">
        <v>2130</v>
      </c>
      <c r="E37" s="35">
        <v>2080</v>
      </c>
      <c r="F37" s="35">
        <v>2003</v>
      </c>
      <c r="G37" s="35">
        <v>1921</v>
      </c>
      <c r="H37" s="35">
        <v>1726</v>
      </c>
      <c r="I37" s="35">
        <v>1726</v>
      </c>
      <c r="J37" s="35">
        <v>1672</v>
      </c>
      <c r="K37" s="35">
        <v>1578</v>
      </c>
      <c r="L37" s="35">
        <v>1388</v>
      </c>
      <c r="M37" s="35">
        <v>1388</v>
      </c>
      <c r="N37" s="35">
        <v>1382</v>
      </c>
      <c r="O37" s="35">
        <v>0</v>
      </c>
      <c r="P37" s="35">
        <v>0</v>
      </c>
      <c r="Q37" s="7">
        <v>1123</v>
      </c>
      <c r="R37" s="7">
        <v>1130</v>
      </c>
      <c r="S37" s="86">
        <v>1098</v>
      </c>
      <c r="T37" s="86">
        <v>1070</v>
      </c>
      <c r="U37" s="83">
        <v>1070</v>
      </c>
      <c r="V37" s="102">
        <v>1638.9279999999992</v>
      </c>
      <c r="W37" s="102">
        <v>943</v>
      </c>
      <c r="X37" s="25">
        <v>926</v>
      </c>
      <c r="Y37" s="25">
        <v>865</v>
      </c>
      <c r="Z37" s="25">
        <v>844</v>
      </c>
      <c r="AA37" s="25">
        <v>821</v>
      </c>
      <c r="AB37" s="25">
        <v>0</v>
      </c>
      <c r="AC37" s="25">
        <f>[1]JaTim!AC37-[2]JaTim!AC37</f>
        <v>1215.9596135664174</v>
      </c>
    </row>
    <row r="38" spans="1:29" s="17" customFormat="1" ht="20.100000000000001" customHeight="1" x14ac:dyDescent="0.2">
      <c r="A38" s="26">
        <v>33</v>
      </c>
      <c r="B38" s="144" t="s">
        <v>309</v>
      </c>
      <c r="C38" s="35">
        <v>2437</v>
      </c>
      <c r="D38" s="35">
        <v>2348</v>
      </c>
      <c r="E38" s="35">
        <v>2282</v>
      </c>
      <c r="F38" s="35">
        <v>2283</v>
      </c>
      <c r="G38" s="35">
        <v>2213</v>
      </c>
      <c r="H38" s="35">
        <v>2203</v>
      </c>
      <c r="I38" s="35">
        <v>2203</v>
      </c>
      <c r="J38" s="35">
        <v>2183</v>
      </c>
      <c r="K38" s="35">
        <v>2181</v>
      </c>
      <c r="L38" s="35">
        <v>2157</v>
      </c>
      <c r="M38" s="35">
        <v>2126</v>
      </c>
      <c r="N38" s="35">
        <v>2125</v>
      </c>
      <c r="O38" s="35">
        <v>1971</v>
      </c>
      <c r="P38" s="35">
        <v>0</v>
      </c>
      <c r="Q38" s="7">
        <v>1995</v>
      </c>
      <c r="R38" s="7">
        <v>1963</v>
      </c>
      <c r="S38" s="86">
        <v>1963</v>
      </c>
      <c r="T38" s="86">
        <v>1866</v>
      </c>
      <c r="U38" s="83">
        <v>1865</v>
      </c>
      <c r="V38" s="102">
        <v>2797.5479999999998</v>
      </c>
      <c r="W38" s="102">
        <v>1832</v>
      </c>
      <c r="X38" s="25">
        <v>1764</v>
      </c>
      <c r="Y38" s="25">
        <v>1807</v>
      </c>
      <c r="Z38" s="25">
        <v>1793</v>
      </c>
      <c r="AA38" s="25">
        <v>1793</v>
      </c>
      <c r="AB38" s="25">
        <v>0</v>
      </c>
      <c r="AC38" s="25">
        <f>[1]JaTim!AC38-[2]JaTim!AC38</f>
        <v>2231.6048995630304</v>
      </c>
    </row>
    <row r="39" spans="1:29" s="17" customFormat="1" ht="20.100000000000001" customHeight="1" x14ac:dyDescent="0.2">
      <c r="A39" s="26">
        <v>34</v>
      </c>
      <c r="B39" s="144" t="s">
        <v>310</v>
      </c>
      <c r="C39" s="35">
        <v>1441</v>
      </c>
      <c r="D39" s="35">
        <v>1441</v>
      </c>
      <c r="E39" s="35">
        <v>1431</v>
      </c>
      <c r="F39" s="35">
        <v>1425</v>
      </c>
      <c r="G39" s="35">
        <v>1345</v>
      </c>
      <c r="H39" s="35">
        <v>1349</v>
      </c>
      <c r="I39" s="35">
        <v>1348</v>
      </c>
      <c r="J39" s="35">
        <v>2244</v>
      </c>
      <c r="K39" s="35">
        <v>2222</v>
      </c>
      <c r="L39" s="35">
        <v>1233</v>
      </c>
      <c r="M39" s="35">
        <v>1210</v>
      </c>
      <c r="N39" s="35">
        <v>1226</v>
      </c>
      <c r="O39" s="35">
        <v>1188</v>
      </c>
      <c r="P39" s="35">
        <v>0</v>
      </c>
      <c r="Q39" s="7">
        <v>1194</v>
      </c>
      <c r="R39" s="7">
        <v>1210</v>
      </c>
      <c r="S39" s="86">
        <v>1210</v>
      </c>
      <c r="T39" s="86">
        <v>1167</v>
      </c>
      <c r="U39" s="83">
        <v>1153</v>
      </c>
      <c r="V39" s="104">
        <v>1335.9259999999992</v>
      </c>
      <c r="W39" s="104">
        <v>1101</v>
      </c>
      <c r="X39" s="25">
        <v>1093</v>
      </c>
      <c r="Y39" s="25">
        <v>1093</v>
      </c>
      <c r="Z39" s="25">
        <v>1071</v>
      </c>
      <c r="AA39" s="25">
        <v>1045</v>
      </c>
      <c r="AB39" s="25">
        <v>0</v>
      </c>
      <c r="AC39" s="25">
        <f>[1]JaTim!AC39-[2]JaTim!AC39</f>
        <v>888.40129410999782</v>
      </c>
    </row>
    <row r="40" spans="1:29" s="17" customFormat="1" ht="20.100000000000001" customHeight="1" x14ac:dyDescent="0.2">
      <c r="A40" s="26">
        <v>35</v>
      </c>
      <c r="B40" s="144" t="s">
        <v>311</v>
      </c>
      <c r="C40" s="35">
        <v>654</v>
      </c>
      <c r="D40" s="35">
        <v>681</v>
      </c>
      <c r="E40" s="35">
        <v>730</v>
      </c>
      <c r="F40" s="35">
        <v>607</v>
      </c>
      <c r="G40" s="35">
        <v>616</v>
      </c>
      <c r="H40" s="35">
        <v>547</v>
      </c>
      <c r="I40" s="35">
        <v>556</v>
      </c>
      <c r="J40" s="35">
        <v>559</v>
      </c>
      <c r="K40" s="35">
        <v>579</v>
      </c>
      <c r="L40" s="35">
        <v>517</v>
      </c>
      <c r="M40" s="35">
        <v>599</v>
      </c>
      <c r="N40" s="35">
        <v>624</v>
      </c>
      <c r="O40" s="35">
        <v>604</v>
      </c>
      <c r="P40" s="35">
        <v>0</v>
      </c>
      <c r="Q40" s="7">
        <v>589</v>
      </c>
      <c r="R40" s="7">
        <v>589</v>
      </c>
      <c r="S40" s="86">
        <v>586</v>
      </c>
      <c r="T40" s="86">
        <v>586</v>
      </c>
      <c r="U40" s="83">
        <v>579</v>
      </c>
      <c r="V40" s="104">
        <v>375.61999999999995</v>
      </c>
      <c r="W40" s="104">
        <v>572</v>
      </c>
      <c r="X40" s="25">
        <v>520</v>
      </c>
      <c r="Y40" s="25">
        <v>511</v>
      </c>
      <c r="Z40" s="25">
        <v>470</v>
      </c>
      <c r="AA40" s="25">
        <v>477</v>
      </c>
      <c r="AB40" s="25">
        <v>0</v>
      </c>
      <c r="AC40" s="25">
        <f>[1]JaTim!AC40-[2]JaTim!AC40</f>
        <v>439.03397135425911</v>
      </c>
    </row>
    <row r="41" spans="1:29" s="17" customFormat="1" ht="20.100000000000001" customHeight="1" x14ac:dyDescent="0.2">
      <c r="A41" s="26">
        <v>36</v>
      </c>
      <c r="B41" s="144" t="s">
        <v>312</v>
      </c>
      <c r="C41" s="35">
        <v>1262</v>
      </c>
      <c r="D41" s="35">
        <v>1224</v>
      </c>
      <c r="E41" s="35">
        <v>1149</v>
      </c>
      <c r="F41" s="35">
        <v>1154</v>
      </c>
      <c r="G41" s="35">
        <v>1140</v>
      </c>
      <c r="H41" s="35">
        <v>1139</v>
      </c>
      <c r="I41" s="35">
        <v>1139</v>
      </c>
      <c r="J41" s="35">
        <v>1130</v>
      </c>
      <c r="K41" s="35">
        <v>808</v>
      </c>
      <c r="L41" s="35">
        <v>1122</v>
      </c>
      <c r="M41" s="35">
        <v>1113</v>
      </c>
      <c r="N41" s="35">
        <v>1046</v>
      </c>
      <c r="O41" s="35">
        <v>1100</v>
      </c>
      <c r="P41" s="35">
        <v>0</v>
      </c>
      <c r="Q41" s="7">
        <v>1101</v>
      </c>
      <c r="R41" s="7">
        <v>1101</v>
      </c>
      <c r="S41" s="86">
        <v>1098</v>
      </c>
      <c r="T41" s="86">
        <v>1098</v>
      </c>
      <c r="U41" s="83">
        <v>1098</v>
      </c>
      <c r="V41" s="104">
        <v>816.08199999999954</v>
      </c>
      <c r="W41" s="104">
        <v>906</v>
      </c>
      <c r="X41" s="25">
        <v>893</v>
      </c>
      <c r="Y41" s="25">
        <v>887</v>
      </c>
      <c r="Z41" s="25">
        <v>914</v>
      </c>
      <c r="AA41" s="25">
        <v>871</v>
      </c>
      <c r="AB41" s="25">
        <v>0</v>
      </c>
      <c r="AC41" s="25">
        <f>[1]JaTim!AC41-[2]JaTim!AC41</f>
        <v>1038.9391265122417</v>
      </c>
    </row>
    <row r="42" spans="1:29" ht="20.100000000000001" customHeight="1" x14ac:dyDescent="0.2">
      <c r="A42" s="26">
        <v>37</v>
      </c>
      <c r="B42" s="144" t="s">
        <v>313</v>
      </c>
      <c r="C42" s="53">
        <v>1486</v>
      </c>
      <c r="D42" s="53">
        <v>1364</v>
      </c>
      <c r="E42" s="53">
        <v>691</v>
      </c>
      <c r="F42" s="53">
        <v>619</v>
      </c>
      <c r="G42" s="53">
        <v>577</v>
      </c>
      <c r="H42" s="53">
        <v>526</v>
      </c>
      <c r="I42" s="53">
        <v>549</v>
      </c>
      <c r="J42" s="53">
        <v>459</v>
      </c>
      <c r="K42" s="53">
        <v>509</v>
      </c>
      <c r="L42" s="53">
        <v>388</v>
      </c>
      <c r="M42" s="53">
        <v>347</v>
      </c>
      <c r="N42" s="53">
        <v>208</v>
      </c>
      <c r="O42" s="53">
        <v>577</v>
      </c>
      <c r="P42" s="53">
        <v>0</v>
      </c>
      <c r="Q42" s="54">
        <v>468</v>
      </c>
      <c r="R42" s="54">
        <v>352</v>
      </c>
      <c r="S42" s="97">
        <v>406</v>
      </c>
      <c r="T42" s="97">
        <v>386</v>
      </c>
      <c r="U42" s="98">
        <v>277</v>
      </c>
      <c r="V42" s="104">
        <v>2210.2579999999989</v>
      </c>
      <c r="W42" s="104">
        <v>224</v>
      </c>
      <c r="X42" s="6">
        <v>123</v>
      </c>
      <c r="Y42" s="6">
        <v>138</v>
      </c>
      <c r="Z42" s="25">
        <v>31.5</v>
      </c>
      <c r="AA42" s="25">
        <v>31.5</v>
      </c>
      <c r="AB42" s="25">
        <v>0</v>
      </c>
      <c r="AC42" s="25">
        <f>[1]JaTim!AC42-[2]JaTim!AC42</f>
        <v>2226.043856365844</v>
      </c>
    </row>
    <row r="43" spans="1:29" ht="20.100000000000001" customHeight="1" x14ac:dyDescent="0.2">
      <c r="A43" s="26">
        <v>38</v>
      </c>
      <c r="B43" s="144" t="s">
        <v>314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2134</v>
      </c>
      <c r="M43" s="53">
        <v>1883</v>
      </c>
      <c r="N43" s="53">
        <v>1876</v>
      </c>
      <c r="O43" s="53">
        <v>1915</v>
      </c>
      <c r="P43" s="53">
        <v>0</v>
      </c>
      <c r="Q43" s="54">
        <v>1775</v>
      </c>
      <c r="R43" s="54">
        <v>1643</v>
      </c>
      <c r="S43" s="97">
        <v>1643</v>
      </c>
      <c r="T43" s="97">
        <v>2107</v>
      </c>
      <c r="U43" s="98">
        <v>1972</v>
      </c>
      <c r="V43" s="104">
        <v>2193.9179999999992</v>
      </c>
      <c r="W43" s="104">
        <v>1042</v>
      </c>
      <c r="X43" s="6">
        <v>474</v>
      </c>
      <c r="Y43" s="6">
        <v>474</v>
      </c>
      <c r="Z43" s="25">
        <v>432</v>
      </c>
      <c r="AA43" s="25">
        <v>403</v>
      </c>
      <c r="AB43" s="25">
        <v>0</v>
      </c>
      <c r="AC43" s="25">
        <f>[1]JaTim!AC43-[2]JaTim!AC43</f>
        <v>1613.0549783141164</v>
      </c>
    </row>
    <row r="44" spans="1:29" ht="20.100000000000001" customHeight="1" thickBot="1" x14ac:dyDescent="0.25">
      <c r="A44" s="254" t="s">
        <v>24</v>
      </c>
      <c r="B44" s="255"/>
      <c r="C44" s="55">
        <v>911809</v>
      </c>
      <c r="D44" s="55">
        <v>883255</v>
      </c>
      <c r="E44" s="55">
        <v>891171</v>
      </c>
      <c r="F44" s="55">
        <v>893105</v>
      </c>
      <c r="G44" s="55">
        <v>896321</v>
      </c>
      <c r="H44" s="55">
        <v>892273</v>
      </c>
      <c r="I44" s="55">
        <v>919736</v>
      </c>
      <c r="J44" s="55">
        <v>907672</v>
      </c>
      <c r="K44" s="55">
        <v>912627</v>
      </c>
      <c r="L44" s="55">
        <v>900573</v>
      </c>
      <c r="M44" s="55">
        <v>868980</v>
      </c>
      <c r="N44" s="55">
        <v>834023</v>
      </c>
      <c r="O44" s="55">
        <v>857847</v>
      </c>
      <c r="P44" s="55">
        <v>0</v>
      </c>
      <c r="Q44" s="56">
        <f t="shared" ref="Q44:X44" si="0">SUM(Q6:Q43)</f>
        <v>863564</v>
      </c>
      <c r="R44" s="56">
        <f t="shared" si="0"/>
        <v>874133</v>
      </c>
      <c r="S44" s="85">
        <f t="shared" si="0"/>
        <v>879958</v>
      </c>
      <c r="T44" s="85">
        <f t="shared" si="0"/>
        <v>879618</v>
      </c>
      <c r="U44" s="85">
        <f t="shared" si="0"/>
        <v>876835</v>
      </c>
      <c r="V44" s="85">
        <f t="shared" si="0"/>
        <v>910532.74300000106</v>
      </c>
      <c r="W44" s="85">
        <f t="shared" si="0"/>
        <v>863239</v>
      </c>
      <c r="X44" s="56">
        <f t="shared" si="0"/>
        <v>859999</v>
      </c>
      <c r="Y44" s="56">
        <f t="shared" ref="Y44:AC44" si="1">SUM(Y6:Y43)</f>
        <v>851123</v>
      </c>
      <c r="Z44" s="56">
        <f t="shared" si="1"/>
        <v>847145.4</v>
      </c>
      <c r="AA44" s="56">
        <f t="shared" si="1"/>
        <v>834901.7</v>
      </c>
      <c r="AB44" s="56">
        <f t="shared" si="1"/>
        <v>0</v>
      </c>
      <c r="AC44" s="56">
        <f t="shared" si="1"/>
        <v>844163.89283906005</v>
      </c>
    </row>
    <row r="45" spans="1:29" ht="15" customHeight="1" x14ac:dyDescent="0.2">
      <c r="A45" s="201" t="s">
        <v>639</v>
      </c>
      <c r="B45" s="202"/>
      <c r="C45" s="203"/>
      <c r="D45" s="203"/>
      <c r="E45" s="204"/>
      <c r="F45" s="203"/>
      <c r="G45" s="203"/>
      <c r="H45" s="205"/>
      <c r="I45" s="206"/>
      <c r="J45" s="206"/>
      <c r="K45" s="206"/>
      <c r="L45" s="206"/>
      <c r="M45" s="206"/>
      <c r="N45" s="206"/>
      <c r="O45" s="206"/>
      <c r="P45" s="206"/>
      <c r="Q45" s="207"/>
      <c r="R45" s="207"/>
      <c r="S45" s="207"/>
      <c r="T45" s="207"/>
      <c r="U45" s="208"/>
      <c r="V45" s="209"/>
      <c r="W45" s="206"/>
      <c r="X45" s="206"/>
      <c r="Y45" s="206"/>
      <c r="Z45" s="206"/>
      <c r="AA45" s="206"/>
      <c r="AB45" s="206"/>
      <c r="AC45" s="206"/>
    </row>
    <row r="46" spans="1:29" ht="15" customHeight="1" x14ac:dyDescent="0.2">
      <c r="A46" s="210" t="s">
        <v>638</v>
      </c>
      <c r="B46" s="202"/>
      <c r="C46" s="203"/>
      <c r="D46" s="203"/>
      <c r="E46" s="204"/>
      <c r="F46" s="203"/>
      <c r="G46" s="203"/>
      <c r="H46" s="205"/>
      <c r="I46" s="206"/>
      <c r="J46" s="206"/>
      <c r="K46" s="206"/>
      <c r="L46" s="206"/>
      <c r="M46" s="206"/>
      <c r="N46" s="206"/>
      <c r="O46" s="206"/>
      <c r="P46" s="206"/>
      <c r="Q46" s="207"/>
      <c r="R46" s="207"/>
      <c r="S46" s="207"/>
      <c r="T46" s="207"/>
      <c r="U46" s="208"/>
      <c r="V46" s="209"/>
      <c r="W46" s="206"/>
      <c r="X46" s="206"/>
      <c r="Y46" s="206"/>
      <c r="Z46" s="206"/>
      <c r="AA46" s="206"/>
      <c r="AB46" s="206"/>
      <c r="AC46" s="206"/>
    </row>
    <row r="47" spans="1:29" ht="13.5" x14ac:dyDescent="0.2">
      <c r="A47" s="202" t="s">
        <v>636</v>
      </c>
      <c r="B47" s="202"/>
      <c r="C47" s="202"/>
      <c r="D47" s="202"/>
      <c r="E47" s="211"/>
      <c r="F47" s="202"/>
      <c r="G47" s="202"/>
      <c r="H47" s="212"/>
      <c r="I47" s="213"/>
      <c r="J47" s="213"/>
      <c r="K47" s="213"/>
      <c r="L47" s="213"/>
      <c r="M47" s="213"/>
      <c r="N47" s="213"/>
      <c r="O47" s="213"/>
      <c r="P47" s="213"/>
      <c r="Q47" s="214"/>
      <c r="R47" s="214"/>
      <c r="S47" s="214"/>
      <c r="T47" s="214"/>
      <c r="U47" s="215"/>
      <c r="V47" s="216"/>
      <c r="W47" s="213"/>
      <c r="X47" s="213"/>
      <c r="Y47" s="213"/>
      <c r="Z47" s="213"/>
      <c r="AA47" s="213"/>
      <c r="AB47" s="213"/>
      <c r="AC47" s="213"/>
    </row>
    <row r="48" spans="1:29" ht="13.5" x14ac:dyDescent="0.2">
      <c r="A48" s="217" t="s">
        <v>637</v>
      </c>
      <c r="B48" s="211"/>
      <c r="C48" s="202"/>
      <c r="D48" s="202"/>
      <c r="E48" s="211"/>
      <c r="F48" s="202"/>
      <c r="G48" s="202"/>
      <c r="H48" s="212"/>
      <c r="I48" s="213"/>
      <c r="J48" s="213"/>
      <c r="K48" s="213"/>
      <c r="L48" s="213"/>
      <c r="M48" s="213"/>
      <c r="N48" s="213"/>
      <c r="O48" s="213"/>
      <c r="P48" s="213"/>
      <c r="Q48" s="214"/>
      <c r="R48" s="214"/>
      <c r="S48" s="214"/>
      <c r="T48" s="214"/>
      <c r="U48" s="215"/>
      <c r="V48" s="216"/>
      <c r="W48" s="213"/>
      <c r="X48" s="213"/>
      <c r="Y48" s="213"/>
      <c r="Z48" s="213"/>
      <c r="AA48" s="213"/>
      <c r="AB48" s="213"/>
      <c r="AC48" s="213"/>
    </row>
    <row r="49" spans="1:29" ht="20.100000000000001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7"/>
      <c r="R49" s="7"/>
      <c r="S49" s="7"/>
      <c r="T49" s="7"/>
      <c r="U49" s="7"/>
      <c r="V49" s="80"/>
      <c r="W49" s="17"/>
      <c r="X49" s="17"/>
      <c r="Y49" s="17"/>
      <c r="Z49" s="17"/>
      <c r="AA49" s="17"/>
      <c r="AB49" s="223"/>
      <c r="AC49" s="223"/>
    </row>
    <row r="50" spans="1:29" ht="20.100000000000001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7"/>
      <c r="R50" s="7"/>
      <c r="S50" s="7"/>
      <c r="T50" s="7"/>
      <c r="U50" s="7"/>
      <c r="V50" s="80"/>
      <c r="W50" s="17"/>
      <c r="X50" s="17"/>
      <c r="Y50" s="17"/>
      <c r="Z50" s="17"/>
      <c r="AA50" s="17"/>
      <c r="AB50" s="223"/>
      <c r="AC50" s="223"/>
    </row>
    <row r="51" spans="1:29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7"/>
      <c r="R51" s="7"/>
      <c r="S51" s="7"/>
      <c r="T51" s="7"/>
      <c r="U51" s="7"/>
      <c r="V51" s="80"/>
      <c r="W51" s="17"/>
      <c r="X51" s="17"/>
      <c r="Y51" s="17"/>
      <c r="Z51" s="17"/>
      <c r="AA51" s="17"/>
      <c r="AB51" s="223"/>
      <c r="AC51" s="223"/>
    </row>
    <row r="52" spans="1:29" x14ac:dyDescent="0.2">
      <c r="A52" s="50"/>
      <c r="B52" s="50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25"/>
      <c r="R52" s="25"/>
      <c r="S52" s="25"/>
      <c r="T52" s="25"/>
      <c r="U52" s="25"/>
      <c r="V52" s="80"/>
      <c r="W52" s="17"/>
      <c r="X52" s="17"/>
      <c r="Y52" s="17"/>
      <c r="Z52" s="17"/>
      <c r="AA52" s="17"/>
      <c r="AB52" s="223"/>
      <c r="AC52" s="223"/>
    </row>
    <row r="53" spans="1:29" x14ac:dyDescent="0.2">
      <c r="A53" s="147"/>
      <c r="B53" s="50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25"/>
      <c r="R53" s="25"/>
      <c r="S53" s="25"/>
      <c r="T53" s="25"/>
      <c r="U53" s="25"/>
      <c r="V53" s="80"/>
      <c r="W53" s="17"/>
      <c r="X53" s="17"/>
      <c r="Y53" s="17"/>
      <c r="Z53" s="17"/>
      <c r="AA53" s="17"/>
      <c r="AB53" s="17"/>
      <c r="AC53" s="17"/>
    </row>
    <row r="54" spans="1:29" x14ac:dyDescent="0.2">
      <c r="Q54" s="6"/>
      <c r="R54" s="6"/>
      <c r="S54" s="6"/>
      <c r="T54" s="6"/>
      <c r="U54" s="6"/>
      <c r="X54" s="1"/>
      <c r="Y54" s="1"/>
      <c r="Z54" s="1"/>
      <c r="AA54" s="1"/>
      <c r="AB54" s="1"/>
      <c r="AC54" s="1"/>
    </row>
    <row r="55" spans="1:29" x14ac:dyDescent="0.2">
      <c r="Q55" s="6"/>
      <c r="R55" s="6"/>
      <c r="S55" s="6"/>
      <c r="T55" s="6"/>
      <c r="U55" s="6"/>
      <c r="X55" s="1"/>
      <c r="Y55" s="1"/>
      <c r="Z55" s="1"/>
      <c r="AA55" s="1"/>
      <c r="AB55" s="1"/>
      <c r="AC55" s="1"/>
    </row>
    <row r="56" spans="1:29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7"/>
      <c r="R56" s="7"/>
      <c r="S56" s="7"/>
      <c r="T56" s="7"/>
      <c r="U56" s="7"/>
      <c r="V56" s="80"/>
      <c r="W56" s="17"/>
      <c r="X56" s="25"/>
      <c r="Y56" s="25"/>
      <c r="Z56" s="25"/>
      <c r="AA56" s="25"/>
      <c r="AB56" s="25"/>
      <c r="AC56" s="25"/>
    </row>
  </sheetData>
  <mergeCells count="3">
    <mergeCell ref="A4:A5"/>
    <mergeCell ref="A44:B44"/>
    <mergeCell ref="C4:AC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horizontalDpi="4294967293" verticalDpi="300" r:id="rId1"/>
  <ignoredErrors>
    <ignoredError sqref="V44:Y44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C50"/>
  <sheetViews>
    <sheetView showGridLines="0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16" width="9.7109375" style="1" hidden="1" customWidth="1"/>
    <col min="17" max="21" width="15.7109375" style="1" hidden="1" customWidth="1"/>
    <col min="22" max="22" width="15.7109375" style="81" hidden="1" customWidth="1"/>
    <col min="23" max="23" width="15.7109375" style="1" hidden="1" customWidth="1"/>
    <col min="24" max="24" width="15.7109375" style="6" hidden="1" customWidth="1"/>
    <col min="25" max="29" width="15.7109375" style="6" customWidth="1"/>
    <col min="30" max="16384" width="9.140625" style="1"/>
  </cols>
  <sheetData>
    <row r="1" spans="1:29" s="12" customFormat="1" ht="20.100000000000001" customHeight="1" x14ac:dyDescent="0.25">
      <c r="A1" s="27" t="s">
        <v>597</v>
      </c>
      <c r="B1" s="28"/>
      <c r="C1" s="28"/>
      <c r="D1" s="28"/>
      <c r="E1" s="29"/>
      <c r="F1" s="28"/>
      <c r="G1" s="28"/>
      <c r="H1" s="3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598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">
      <c r="A6" s="26">
        <v>1</v>
      </c>
      <c r="B6" s="178" t="s">
        <v>315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23840</v>
      </c>
      <c r="L6" s="35">
        <v>27547</v>
      </c>
      <c r="M6" s="35">
        <v>28171</v>
      </c>
      <c r="N6" s="35">
        <v>29440</v>
      </c>
      <c r="O6" s="35">
        <v>29630</v>
      </c>
      <c r="P6" s="35">
        <v>0</v>
      </c>
      <c r="Q6" s="7">
        <v>25234</v>
      </c>
      <c r="R6" s="7">
        <v>23870</v>
      </c>
      <c r="S6" s="83">
        <v>24681</v>
      </c>
      <c r="T6" s="83">
        <v>22451</v>
      </c>
      <c r="U6" s="83">
        <v>21327</v>
      </c>
      <c r="V6" s="102">
        <v>39571</v>
      </c>
      <c r="W6" s="83">
        <v>21966</v>
      </c>
      <c r="X6" s="25">
        <v>22486</v>
      </c>
      <c r="Y6" s="25">
        <v>22486</v>
      </c>
      <c r="Z6" s="25">
        <v>22491</v>
      </c>
      <c r="AA6" s="25">
        <v>22507</v>
      </c>
      <c r="AB6" s="25">
        <v>0</v>
      </c>
      <c r="AC6" s="25">
        <f>'[1]Banten '!AC6-'[2]Banten '!AC6</f>
        <v>19773.872806986925</v>
      </c>
    </row>
    <row r="7" spans="1:29" s="17" customFormat="1" ht="20.100000000000001" customHeight="1" x14ac:dyDescent="0.2">
      <c r="A7" s="26">
        <v>2</v>
      </c>
      <c r="B7" s="178" t="s">
        <v>316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19985</v>
      </c>
      <c r="L7" s="35">
        <v>25007</v>
      </c>
      <c r="M7" s="35">
        <v>25729</v>
      </c>
      <c r="N7" s="35">
        <v>21795</v>
      </c>
      <c r="O7" s="35">
        <v>22476</v>
      </c>
      <c r="P7" s="35">
        <v>0</v>
      </c>
      <c r="Q7" s="7">
        <v>19664</v>
      </c>
      <c r="R7" s="7">
        <v>19864</v>
      </c>
      <c r="S7" s="83">
        <v>22271</v>
      </c>
      <c r="T7" s="83">
        <v>21362</v>
      </c>
      <c r="U7" s="83">
        <v>22378</v>
      </c>
      <c r="V7" s="102">
        <v>20784</v>
      </c>
      <c r="W7" s="83">
        <v>23045</v>
      </c>
      <c r="X7" s="25">
        <v>24035</v>
      </c>
      <c r="Y7" s="25">
        <v>24007</v>
      </c>
      <c r="Z7" s="25">
        <v>25909</v>
      </c>
      <c r="AA7" s="25">
        <v>25273</v>
      </c>
      <c r="AB7" s="25">
        <v>0</v>
      </c>
      <c r="AC7" s="25">
        <f>'[1]Banten '!AC7-'[2]Banten '!AC7</f>
        <v>20287.440714012871</v>
      </c>
    </row>
    <row r="8" spans="1:29" s="17" customFormat="1" ht="20.100000000000001" customHeight="1" x14ac:dyDescent="0.2">
      <c r="A8" s="26">
        <v>3</v>
      </c>
      <c r="B8" s="178" t="s">
        <v>317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28107</v>
      </c>
      <c r="L8" s="35">
        <v>28117</v>
      </c>
      <c r="M8" s="35">
        <v>53703</v>
      </c>
      <c r="N8" s="35">
        <v>26878</v>
      </c>
      <c r="O8" s="35">
        <v>26878</v>
      </c>
      <c r="P8" s="35">
        <v>0</v>
      </c>
      <c r="Q8" s="7">
        <v>26798</v>
      </c>
      <c r="R8" s="7">
        <v>28457</v>
      </c>
      <c r="S8" s="83">
        <v>26799</v>
      </c>
      <c r="T8" s="83">
        <v>26798</v>
      </c>
      <c r="U8" s="83">
        <v>26741</v>
      </c>
      <c r="V8" s="102">
        <v>39071</v>
      </c>
      <c r="W8" s="83">
        <v>25567</v>
      </c>
      <c r="X8" s="25">
        <v>25567</v>
      </c>
      <c r="Y8" s="25">
        <v>24759</v>
      </c>
      <c r="Z8" s="25">
        <v>24422</v>
      </c>
      <c r="AA8" s="25">
        <v>24122</v>
      </c>
      <c r="AB8" s="25">
        <v>0</v>
      </c>
      <c r="AC8" s="25">
        <f>'[1]Banten '!AC8-'[2]Banten '!AC8</f>
        <v>28938.899055278103</v>
      </c>
    </row>
    <row r="9" spans="1:29" s="17" customFormat="1" ht="20.100000000000001" customHeight="1" x14ac:dyDescent="0.2">
      <c r="A9" s="26">
        <v>4</v>
      </c>
      <c r="B9" s="178" t="s">
        <v>318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39101</v>
      </c>
      <c r="L9" s="35">
        <v>38167</v>
      </c>
      <c r="M9" s="35">
        <v>39403</v>
      </c>
      <c r="N9" s="35">
        <v>35467</v>
      </c>
      <c r="O9" s="35">
        <v>35809</v>
      </c>
      <c r="P9" s="35">
        <v>0</v>
      </c>
      <c r="Q9" s="7">
        <v>35055</v>
      </c>
      <c r="R9" s="7">
        <v>29594</v>
      </c>
      <c r="S9" s="83">
        <v>31379</v>
      </c>
      <c r="T9" s="83">
        <v>32328</v>
      </c>
      <c r="U9" s="83">
        <v>31264</v>
      </c>
      <c r="V9" s="102">
        <v>46610</v>
      </c>
      <c r="W9" s="83">
        <v>27975</v>
      </c>
      <c r="X9" s="25">
        <v>29716</v>
      </c>
      <c r="Y9" s="25">
        <v>26352</v>
      </c>
      <c r="Z9" s="25">
        <v>27297.200000000001</v>
      </c>
      <c r="AA9" s="25">
        <v>25838.1</v>
      </c>
      <c r="AB9" s="25">
        <v>0</v>
      </c>
      <c r="AC9" s="25">
        <f>'[1]Banten '!AC9-'[2]Banten '!AC9</f>
        <v>30536.791251601375</v>
      </c>
    </row>
    <row r="10" spans="1:29" s="17" customFormat="1" ht="20.100000000000001" customHeight="1" x14ac:dyDescent="0.2">
      <c r="A10" s="26">
        <v>5</v>
      </c>
      <c r="B10" s="178" t="s">
        <v>319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995</v>
      </c>
      <c r="L10" s="35">
        <v>995</v>
      </c>
      <c r="M10" s="35">
        <v>870</v>
      </c>
      <c r="N10" s="35">
        <v>895</v>
      </c>
      <c r="O10" s="35">
        <v>895</v>
      </c>
      <c r="P10" s="35">
        <v>0</v>
      </c>
      <c r="Q10" s="7">
        <v>751</v>
      </c>
      <c r="R10" s="7">
        <v>753</v>
      </c>
      <c r="S10" s="83">
        <v>582</v>
      </c>
      <c r="T10" s="83">
        <v>574</v>
      </c>
      <c r="U10" s="83">
        <v>533</v>
      </c>
      <c r="V10" s="102">
        <v>1310</v>
      </c>
      <c r="W10" s="83">
        <v>473</v>
      </c>
      <c r="X10" s="25">
        <v>468</v>
      </c>
      <c r="Y10" s="25">
        <v>347</v>
      </c>
      <c r="Z10" s="25">
        <v>347</v>
      </c>
      <c r="AA10" s="25">
        <v>301.39999999999998</v>
      </c>
      <c r="AB10" s="25">
        <v>0</v>
      </c>
      <c r="AC10" s="25">
        <f>'[1]Banten '!AC10-'[2]Banten '!AC10</f>
        <v>73.416970331699986</v>
      </c>
    </row>
    <row r="11" spans="1:29" s="17" customFormat="1" ht="20.100000000000001" customHeight="1" x14ac:dyDescent="0.2">
      <c r="A11" s="26">
        <v>6</v>
      </c>
      <c r="B11" s="178" t="s">
        <v>320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313</v>
      </c>
      <c r="L11" s="35">
        <v>636</v>
      </c>
      <c r="M11" s="35">
        <v>571</v>
      </c>
      <c r="N11" s="35">
        <v>653</v>
      </c>
      <c r="O11" s="35">
        <v>598</v>
      </c>
      <c r="P11" s="35">
        <v>0</v>
      </c>
      <c r="Q11" s="7">
        <v>453</v>
      </c>
      <c r="R11" s="7">
        <v>419</v>
      </c>
      <c r="S11" s="83">
        <v>389</v>
      </c>
      <c r="T11" s="83">
        <v>389</v>
      </c>
      <c r="U11" s="83">
        <v>525</v>
      </c>
      <c r="V11" s="102">
        <v>1446</v>
      </c>
      <c r="W11" s="83">
        <v>353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f>'[1]Banten '!AC11-'[2]Banten '!AC11</f>
        <v>157.30012984223004</v>
      </c>
    </row>
    <row r="12" spans="1:29" s="17" customFormat="1" ht="20.100000000000001" customHeight="1" x14ac:dyDescent="0.2">
      <c r="A12" s="26">
        <v>7</v>
      </c>
      <c r="B12" s="145" t="s">
        <v>321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7">
        <v>0</v>
      </c>
      <c r="R12" s="7">
        <v>5360</v>
      </c>
      <c r="S12" s="83">
        <v>4918</v>
      </c>
      <c r="T12" s="83">
        <v>4918</v>
      </c>
      <c r="U12" s="83">
        <v>4918</v>
      </c>
      <c r="V12" s="102">
        <v>8138</v>
      </c>
      <c r="W12" s="83">
        <v>5006</v>
      </c>
      <c r="X12" s="25">
        <v>4910</v>
      </c>
      <c r="Y12" s="25">
        <v>4993</v>
      </c>
      <c r="Z12" s="25">
        <v>4993</v>
      </c>
      <c r="AA12" s="25">
        <v>4820</v>
      </c>
      <c r="AB12" s="25">
        <v>0</v>
      </c>
      <c r="AC12" s="25">
        <f>'[1]Banten '!AC12-'[2]Banten '!AC12</f>
        <v>4116.8003205158629</v>
      </c>
    </row>
    <row r="13" spans="1:29" s="17" customFormat="1" ht="20.100000000000001" customHeight="1" x14ac:dyDescent="0.2">
      <c r="A13" s="26">
        <v>8</v>
      </c>
      <c r="B13" s="153" t="s">
        <v>322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7">
        <v>0</v>
      </c>
      <c r="R13" s="7">
        <v>0</v>
      </c>
      <c r="S13" s="83">
        <v>65</v>
      </c>
      <c r="T13" s="83">
        <v>64</v>
      </c>
      <c r="U13" s="83">
        <v>64</v>
      </c>
      <c r="V13" s="102">
        <v>0</v>
      </c>
      <c r="W13" s="83">
        <v>0</v>
      </c>
      <c r="X13" s="25">
        <v>0</v>
      </c>
      <c r="Y13" s="25">
        <v>0</v>
      </c>
      <c r="Z13" s="25">
        <v>0</v>
      </c>
      <c r="AA13" s="25">
        <v>0</v>
      </c>
      <c r="AB13" s="25">
        <v>0</v>
      </c>
      <c r="AC13" s="25">
        <f>'[1]Banten '!AC13-'[2]Banten '!AC13</f>
        <v>24.372000239000016</v>
      </c>
    </row>
    <row r="14" spans="1:29" s="17" customFormat="1" ht="20.100000000000001" customHeight="1" thickBot="1" x14ac:dyDescent="0.3">
      <c r="A14" s="248" t="s">
        <v>25</v>
      </c>
      <c r="B14" s="249"/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112341</v>
      </c>
      <c r="L14" s="40">
        <v>120469</v>
      </c>
      <c r="M14" s="40">
        <v>148447</v>
      </c>
      <c r="N14" s="40">
        <v>115128</v>
      </c>
      <c r="O14" s="40">
        <v>116286</v>
      </c>
      <c r="P14" s="40">
        <v>0</v>
      </c>
      <c r="Q14" s="23">
        <f t="shared" ref="Q14:X14" si="0">SUM(Q6:Q13)</f>
        <v>107955</v>
      </c>
      <c r="R14" s="23">
        <f t="shared" si="0"/>
        <v>108317</v>
      </c>
      <c r="S14" s="99">
        <f t="shared" si="0"/>
        <v>111084</v>
      </c>
      <c r="T14" s="99">
        <f t="shared" si="0"/>
        <v>108884</v>
      </c>
      <c r="U14" s="99">
        <f t="shared" si="0"/>
        <v>107750</v>
      </c>
      <c r="V14" s="99">
        <f t="shared" si="0"/>
        <v>156930</v>
      </c>
      <c r="W14" s="99">
        <f t="shared" si="0"/>
        <v>104385</v>
      </c>
      <c r="X14" s="233">
        <f t="shared" si="0"/>
        <v>107182</v>
      </c>
      <c r="Y14" s="233">
        <f t="shared" ref="Y14:AC14" si="1">SUM(Y6:Y13)</f>
        <v>102944</v>
      </c>
      <c r="Z14" s="233">
        <f t="shared" si="1"/>
        <v>105459.2</v>
      </c>
      <c r="AA14" s="233">
        <f t="shared" si="1"/>
        <v>102861.5</v>
      </c>
      <c r="AB14" s="233">
        <f t="shared" si="1"/>
        <v>0</v>
      </c>
      <c r="AC14" s="233">
        <f t="shared" si="1"/>
        <v>103908.89324880808</v>
      </c>
    </row>
    <row r="15" spans="1:29" s="17" customFormat="1" ht="15" customHeight="1" x14ac:dyDescent="0.2">
      <c r="A15" s="201" t="s">
        <v>639</v>
      </c>
      <c r="B15" s="202"/>
      <c r="C15" s="203"/>
      <c r="D15" s="203"/>
      <c r="E15" s="204"/>
      <c r="F15" s="203"/>
      <c r="G15" s="203"/>
      <c r="H15" s="205"/>
      <c r="I15" s="206"/>
      <c r="J15" s="206"/>
      <c r="K15" s="206"/>
      <c r="L15" s="206"/>
      <c r="M15" s="206"/>
      <c r="N15" s="206"/>
      <c r="O15" s="206"/>
      <c r="P15" s="206"/>
      <c r="Q15" s="207"/>
      <c r="R15" s="207"/>
      <c r="S15" s="207"/>
      <c r="T15" s="207"/>
      <c r="U15" s="208"/>
      <c r="V15" s="209"/>
      <c r="W15" s="206"/>
      <c r="X15" s="206"/>
      <c r="Y15" s="206"/>
      <c r="Z15" s="206"/>
      <c r="AA15" s="206"/>
      <c r="AB15" s="206"/>
      <c r="AC15" s="206"/>
    </row>
    <row r="16" spans="1:29" s="17" customFormat="1" ht="15" customHeight="1" x14ac:dyDescent="0.2">
      <c r="A16" s="210" t="s">
        <v>638</v>
      </c>
      <c r="B16" s="202"/>
      <c r="C16" s="203"/>
      <c r="D16" s="203"/>
      <c r="E16" s="204"/>
      <c r="F16" s="203"/>
      <c r="G16" s="203"/>
      <c r="H16" s="205"/>
      <c r="I16" s="206"/>
      <c r="J16" s="206"/>
      <c r="K16" s="206"/>
      <c r="L16" s="206"/>
      <c r="M16" s="206"/>
      <c r="N16" s="206"/>
      <c r="O16" s="206"/>
      <c r="P16" s="206"/>
      <c r="Q16" s="207"/>
      <c r="R16" s="207"/>
      <c r="S16" s="207"/>
      <c r="T16" s="207"/>
      <c r="U16" s="208"/>
      <c r="V16" s="209"/>
      <c r="W16" s="206"/>
      <c r="X16" s="206"/>
      <c r="Y16" s="206"/>
      <c r="Z16" s="206"/>
      <c r="AA16" s="206"/>
      <c r="AB16" s="206"/>
      <c r="AC16" s="206"/>
    </row>
    <row r="17" spans="1:29" s="17" customFormat="1" ht="13.5" x14ac:dyDescent="0.2">
      <c r="A17" s="202" t="s">
        <v>636</v>
      </c>
      <c r="B17" s="202"/>
      <c r="C17" s="202"/>
      <c r="D17" s="202"/>
      <c r="E17" s="211"/>
      <c r="F17" s="202"/>
      <c r="G17" s="202"/>
      <c r="H17" s="212"/>
      <c r="I17" s="213"/>
      <c r="J17" s="213"/>
      <c r="K17" s="213"/>
      <c r="L17" s="213"/>
      <c r="M17" s="213"/>
      <c r="N17" s="213"/>
      <c r="O17" s="213"/>
      <c r="P17" s="213"/>
      <c r="Q17" s="214"/>
      <c r="R17" s="214"/>
      <c r="S17" s="214"/>
      <c r="T17" s="214"/>
      <c r="U17" s="215"/>
      <c r="V17" s="216"/>
      <c r="W17" s="213"/>
      <c r="X17" s="213"/>
      <c r="Y17" s="213"/>
      <c r="Z17" s="213"/>
      <c r="AA17" s="213"/>
      <c r="AB17" s="213"/>
      <c r="AC17" s="213"/>
    </row>
    <row r="18" spans="1:29" s="17" customFormat="1" ht="13.5" x14ac:dyDescent="0.2">
      <c r="A18" s="217" t="s">
        <v>637</v>
      </c>
      <c r="B18" s="211"/>
      <c r="C18" s="202"/>
      <c r="D18" s="202"/>
      <c r="E18" s="211"/>
      <c r="F18" s="202"/>
      <c r="G18" s="202"/>
      <c r="H18" s="212"/>
      <c r="I18" s="213"/>
      <c r="J18" s="213"/>
      <c r="K18" s="213"/>
      <c r="L18" s="213"/>
      <c r="M18" s="213"/>
      <c r="N18" s="213"/>
      <c r="O18" s="213"/>
      <c r="P18" s="213"/>
      <c r="Q18" s="214"/>
      <c r="R18" s="214"/>
      <c r="S18" s="214"/>
      <c r="T18" s="214"/>
      <c r="U18" s="215"/>
      <c r="V18" s="216"/>
      <c r="W18" s="213"/>
      <c r="X18" s="213"/>
      <c r="Y18" s="213"/>
      <c r="Z18" s="213"/>
      <c r="AA18" s="213"/>
      <c r="AB18" s="213"/>
      <c r="AC18" s="213"/>
    </row>
    <row r="19" spans="1:29" s="17" customFormat="1" ht="20.100000000000001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7"/>
      <c r="R19" s="7"/>
      <c r="S19" s="7"/>
      <c r="T19" s="7"/>
      <c r="U19" s="7"/>
      <c r="V19" s="80"/>
      <c r="AB19" s="223"/>
      <c r="AC19" s="223"/>
    </row>
    <row r="20" spans="1:29" s="17" customFormat="1" ht="20.100000000000001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7"/>
      <c r="R20" s="7"/>
      <c r="S20" s="7"/>
      <c r="T20" s="7"/>
      <c r="U20" s="7"/>
      <c r="V20" s="80"/>
      <c r="AB20" s="223"/>
      <c r="AC20" s="223"/>
    </row>
    <row r="21" spans="1:29" s="17" customFormat="1" ht="20.100000000000001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7"/>
      <c r="R21" s="7"/>
      <c r="S21" s="7"/>
      <c r="T21" s="7"/>
      <c r="U21" s="7"/>
      <c r="V21" s="80"/>
      <c r="AB21" s="223"/>
      <c r="AC21" s="223"/>
    </row>
    <row r="22" spans="1:29" s="17" customFormat="1" ht="20.100000000000001" customHeight="1" x14ac:dyDescent="0.2">
      <c r="A22" s="50"/>
      <c r="B22" s="50"/>
      <c r="Q22" s="25"/>
      <c r="R22" s="25"/>
      <c r="S22" s="25"/>
      <c r="T22" s="25"/>
      <c r="U22" s="25"/>
      <c r="V22" s="80"/>
      <c r="AB22" s="223"/>
      <c r="AC22" s="223"/>
    </row>
    <row r="23" spans="1:29" s="17" customFormat="1" ht="20.100000000000001" customHeight="1" x14ac:dyDescent="0.2">
      <c r="A23" s="147"/>
      <c r="B23" s="50"/>
      <c r="Q23" s="25"/>
      <c r="R23" s="25"/>
      <c r="S23" s="25"/>
      <c r="T23" s="25"/>
      <c r="U23" s="25"/>
      <c r="V23" s="80"/>
    </row>
    <row r="24" spans="1:29" s="17" customFormat="1" ht="20.10000000000000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6"/>
      <c r="R24" s="6"/>
      <c r="S24" s="6"/>
      <c r="T24" s="6"/>
      <c r="U24" s="6"/>
      <c r="V24" s="81"/>
      <c r="W24" s="1"/>
      <c r="X24" s="1"/>
      <c r="Y24" s="1"/>
      <c r="Z24" s="1"/>
      <c r="AA24" s="1"/>
      <c r="AB24" s="1"/>
      <c r="AC24" s="1"/>
    </row>
    <row r="25" spans="1:29" s="17" customFormat="1" ht="20.10000000000000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6"/>
      <c r="R25" s="6"/>
      <c r="S25" s="6"/>
      <c r="T25" s="6"/>
      <c r="U25" s="6"/>
      <c r="V25" s="81"/>
      <c r="W25" s="1"/>
      <c r="X25" s="1"/>
      <c r="Y25" s="1"/>
      <c r="Z25" s="1"/>
      <c r="AA25" s="1"/>
      <c r="AB25" s="1"/>
      <c r="AC25" s="1"/>
    </row>
    <row r="26" spans="1:29" s="17" customFormat="1" ht="20.100000000000001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7"/>
      <c r="R26" s="7"/>
      <c r="S26" s="7"/>
      <c r="T26" s="7"/>
      <c r="U26" s="7"/>
      <c r="V26" s="80"/>
      <c r="X26" s="25"/>
      <c r="Y26" s="25"/>
      <c r="Z26" s="25"/>
      <c r="AA26" s="25"/>
      <c r="AB26" s="25"/>
      <c r="AC26" s="25"/>
    </row>
    <row r="27" spans="1:29" s="17" customFormat="1" ht="20.100000000000001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7"/>
      <c r="R27" s="7"/>
      <c r="S27" s="7"/>
      <c r="T27" s="7"/>
      <c r="U27" s="7"/>
      <c r="V27" s="80"/>
      <c r="X27" s="25"/>
      <c r="Y27" s="25"/>
      <c r="Z27" s="25"/>
      <c r="AA27" s="25"/>
      <c r="AB27" s="25"/>
      <c r="AC27" s="25"/>
    </row>
    <row r="28" spans="1:29" s="17" customFormat="1" ht="20.100000000000001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7"/>
      <c r="R28" s="7"/>
      <c r="S28" s="7"/>
      <c r="T28" s="7"/>
      <c r="U28" s="7"/>
      <c r="V28" s="80"/>
      <c r="X28" s="25"/>
      <c r="Y28" s="25"/>
      <c r="Z28" s="25"/>
      <c r="AA28" s="25"/>
      <c r="AB28" s="25"/>
      <c r="AC28" s="25"/>
    </row>
    <row r="29" spans="1:29" s="17" customFormat="1" ht="20.100000000000001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7"/>
      <c r="R29" s="7"/>
      <c r="S29" s="7"/>
      <c r="T29" s="7"/>
      <c r="U29" s="7"/>
      <c r="V29" s="80"/>
      <c r="X29" s="25"/>
      <c r="Y29" s="25"/>
      <c r="Z29" s="25"/>
      <c r="AA29" s="25"/>
      <c r="AB29" s="25"/>
      <c r="AC29" s="25"/>
    </row>
    <row r="30" spans="1:29" s="17" customFormat="1" ht="20.100000000000001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7"/>
      <c r="R30" s="7"/>
      <c r="S30" s="7"/>
      <c r="T30" s="7"/>
      <c r="U30" s="7"/>
      <c r="V30" s="80"/>
      <c r="X30" s="25"/>
      <c r="Y30" s="25"/>
      <c r="Z30" s="25"/>
      <c r="AA30" s="25"/>
      <c r="AB30" s="25"/>
      <c r="AC30" s="25"/>
    </row>
    <row r="31" spans="1:29" s="17" customFormat="1" ht="20.100000000000001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7"/>
      <c r="R31" s="7"/>
      <c r="S31" s="7"/>
      <c r="T31" s="7"/>
      <c r="U31" s="7"/>
      <c r="V31" s="80"/>
      <c r="X31" s="25"/>
      <c r="Y31" s="25"/>
      <c r="Z31" s="25"/>
      <c r="AA31" s="25"/>
      <c r="AB31" s="25"/>
      <c r="AC31" s="25"/>
    </row>
    <row r="32" spans="1:29" s="17" customFormat="1" ht="20.100000000000001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7"/>
      <c r="R32" s="7"/>
      <c r="S32" s="7"/>
      <c r="T32" s="7"/>
      <c r="U32" s="7"/>
      <c r="V32" s="80"/>
      <c r="X32" s="25"/>
      <c r="Y32" s="25"/>
      <c r="Z32" s="25"/>
      <c r="AA32" s="25"/>
      <c r="AB32" s="25"/>
      <c r="AC32" s="25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X33" s="25"/>
      <c r="Y33" s="25"/>
      <c r="Z33" s="25"/>
      <c r="AA33" s="25"/>
      <c r="AB33" s="25"/>
      <c r="AC33" s="25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X34" s="25"/>
      <c r="Y34" s="25"/>
      <c r="Z34" s="25"/>
      <c r="AA34" s="25"/>
      <c r="AB34" s="25"/>
      <c r="AC34" s="25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25"/>
      <c r="AC35" s="25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25"/>
      <c r="AC36" s="25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25"/>
      <c r="AC37" s="25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25"/>
      <c r="AC38" s="25"/>
    </row>
    <row r="39" spans="1:29" s="17" customFormat="1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X39" s="25"/>
      <c r="Y39" s="25"/>
      <c r="Z39" s="25"/>
      <c r="AA39" s="25"/>
      <c r="AB39" s="25"/>
      <c r="AC39" s="25"/>
    </row>
    <row r="40" spans="1:29" s="17" customFormat="1" ht="20.100000000000001" customHeight="1" x14ac:dyDescent="0.2">
      <c r="A40" s="50"/>
      <c r="B40" s="50"/>
      <c r="Q40" s="25"/>
      <c r="R40" s="25"/>
      <c r="S40" s="25"/>
      <c r="T40" s="25"/>
      <c r="U40" s="25"/>
      <c r="V40" s="80"/>
      <c r="X40" s="25"/>
      <c r="Y40" s="25"/>
      <c r="Z40" s="25"/>
      <c r="AA40" s="25"/>
      <c r="AB40" s="25"/>
      <c r="AC40" s="25"/>
    </row>
    <row r="41" spans="1:29" s="17" customFormat="1" ht="20.100000000000001" customHeight="1" x14ac:dyDescent="0.2">
      <c r="A41" s="147"/>
      <c r="B41" s="50"/>
      <c r="Q41" s="25"/>
      <c r="R41" s="25"/>
      <c r="S41" s="25"/>
      <c r="T41" s="25"/>
      <c r="U41" s="25"/>
      <c r="V41" s="80"/>
      <c r="X41" s="25"/>
      <c r="Y41" s="25"/>
      <c r="Z41" s="25"/>
      <c r="AA41" s="25"/>
      <c r="AB41" s="25"/>
      <c r="AC41" s="25"/>
    </row>
    <row r="42" spans="1:29" x14ac:dyDescent="0.2">
      <c r="Q42" s="6"/>
      <c r="R42" s="6"/>
      <c r="S42" s="6"/>
      <c r="T42" s="6"/>
      <c r="U42" s="6"/>
    </row>
    <row r="43" spans="1:29" x14ac:dyDescent="0.2">
      <c r="Q43" s="6"/>
      <c r="R43" s="6"/>
      <c r="S43" s="6"/>
      <c r="T43" s="6"/>
      <c r="U43" s="6"/>
    </row>
    <row r="44" spans="1:29" ht="20.100000000000001" customHeight="1" x14ac:dyDescent="0.2">
      <c r="Q44" s="6"/>
      <c r="R44" s="6"/>
      <c r="S44" s="6"/>
      <c r="T44" s="6"/>
      <c r="U44" s="6"/>
    </row>
    <row r="45" spans="1:29" ht="20.100000000000001" customHeight="1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B48" s="50"/>
      <c r="C48" s="50"/>
      <c r="Q48" s="6"/>
      <c r="R48" s="6"/>
      <c r="S48" s="6"/>
      <c r="T48" s="6"/>
      <c r="U48" s="6"/>
    </row>
    <row r="49" spans="2:21" ht="20.100000000000001" customHeight="1" x14ac:dyDescent="0.2">
      <c r="B49" s="147"/>
      <c r="C49" s="50"/>
      <c r="Q49" s="6"/>
      <c r="R49" s="6"/>
      <c r="S49" s="6"/>
      <c r="T49" s="6"/>
      <c r="U49" s="6"/>
    </row>
    <row r="50" spans="2:21" ht="20.100000000000001" customHeight="1" x14ac:dyDescent="0.2">
      <c r="Q50" s="6"/>
      <c r="R50" s="6"/>
      <c r="S50" s="6"/>
      <c r="T50" s="6"/>
      <c r="U50" s="6"/>
    </row>
  </sheetData>
  <mergeCells count="3">
    <mergeCell ref="A4:A5"/>
    <mergeCell ref="A14:B14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C50"/>
  <sheetViews>
    <sheetView showGridLines="0" topLeftCell="A3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15" width="5.7109375" style="1" hidden="1" customWidth="1"/>
    <col min="16" max="16" width="5" style="1" hidden="1" customWidth="1"/>
    <col min="17" max="21" width="15.7109375" style="1" hidden="1" customWidth="1"/>
    <col min="22" max="22" width="15.7109375" style="81" hidden="1" customWidth="1"/>
    <col min="23" max="23" width="15.7109375" style="1" hidden="1" customWidth="1"/>
    <col min="24" max="24" width="15.7109375" style="6" hidden="1" customWidth="1"/>
    <col min="25" max="29" width="15.7109375" style="6" customWidth="1"/>
    <col min="30" max="16384" width="9.140625" style="1"/>
  </cols>
  <sheetData>
    <row r="1" spans="1:29" s="12" customFormat="1" ht="20.100000000000001" customHeight="1" x14ac:dyDescent="0.25">
      <c r="A1" s="27" t="s">
        <v>599</v>
      </c>
      <c r="B1" s="28"/>
      <c r="C1" s="28"/>
      <c r="D1" s="28"/>
      <c r="E1" s="9"/>
      <c r="F1" s="28"/>
      <c r="G1" s="28"/>
      <c r="H1" s="1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600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9"/>
      <c r="F3" s="28"/>
      <c r="G3" s="28"/>
      <c r="H3" s="1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26">
        <v>1</v>
      </c>
      <c r="B6" s="176" t="s">
        <v>323</v>
      </c>
      <c r="C6" s="35">
        <v>7809</v>
      </c>
      <c r="D6" s="35">
        <v>8415</v>
      </c>
      <c r="E6" s="35">
        <v>8364</v>
      </c>
      <c r="F6" s="35">
        <v>7820</v>
      </c>
      <c r="G6" s="35">
        <v>7735</v>
      </c>
      <c r="H6" s="35">
        <v>7602</v>
      </c>
      <c r="I6" s="35">
        <v>7419</v>
      </c>
      <c r="J6" s="35">
        <v>7155</v>
      </c>
      <c r="K6" s="35">
        <v>6802</v>
      </c>
      <c r="L6" s="35">
        <v>5969</v>
      </c>
      <c r="M6" s="35">
        <v>6637</v>
      </c>
      <c r="N6" s="35">
        <v>6406</v>
      </c>
      <c r="O6" s="35">
        <v>6210</v>
      </c>
      <c r="P6" s="35">
        <v>0</v>
      </c>
      <c r="Q6" s="7">
        <v>6510</v>
      </c>
      <c r="R6" s="86">
        <v>6420</v>
      </c>
      <c r="S6" s="86">
        <v>5522</v>
      </c>
      <c r="T6" s="86">
        <v>6694</v>
      </c>
      <c r="U6" s="86">
        <v>6596</v>
      </c>
      <c r="V6" s="83">
        <v>6601.97</v>
      </c>
      <c r="W6" s="86">
        <v>6754</v>
      </c>
      <c r="X6" s="25">
        <v>6324</v>
      </c>
      <c r="Y6" s="25">
        <v>6305</v>
      </c>
      <c r="Z6" s="25">
        <v>6292</v>
      </c>
      <c r="AA6" s="25">
        <v>6284</v>
      </c>
      <c r="AB6" s="25">
        <v>0</v>
      </c>
      <c r="AC6" s="25">
        <f>[1]Bali!AC6-[2]Bali!AC6</f>
        <v>6627.9952847273144</v>
      </c>
    </row>
    <row r="7" spans="1:29" s="17" customFormat="1" ht="20.100000000000001" customHeight="1" x14ac:dyDescent="0.25">
      <c r="A7" s="26">
        <v>2</v>
      </c>
      <c r="B7" s="176" t="s">
        <v>324</v>
      </c>
      <c r="C7" s="35">
        <v>24165</v>
      </c>
      <c r="D7" s="35">
        <v>24122</v>
      </c>
      <c r="E7" s="35">
        <v>24015</v>
      </c>
      <c r="F7" s="35">
        <v>23999</v>
      </c>
      <c r="G7" s="35">
        <v>23729</v>
      </c>
      <c r="H7" s="35">
        <v>23729</v>
      </c>
      <c r="I7" s="35">
        <v>23414</v>
      </c>
      <c r="J7" s="35">
        <v>23358</v>
      </c>
      <c r="K7" s="35">
        <v>23014</v>
      </c>
      <c r="L7" s="35">
        <v>22806</v>
      </c>
      <c r="M7" s="35">
        <v>22287</v>
      </c>
      <c r="N7" s="35">
        <v>19488</v>
      </c>
      <c r="O7" s="35">
        <v>21815</v>
      </c>
      <c r="P7" s="35">
        <v>0</v>
      </c>
      <c r="Q7" s="7">
        <v>22212</v>
      </c>
      <c r="R7" s="86">
        <v>22278</v>
      </c>
      <c r="S7" s="86">
        <v>22465</v>
      </c>
      <c r="T7" s="86">
        <v>22315</v>
      </c>
      <c r="U7" s="86">
        <v>21480</v>
      </c>
      <c r="V7" s="83">
        <v>21075.45</v>
      </c>
      <c r="W7" s="86">
        <v>21460</v>
      </c>
      <c r="X7" s="25">
        <v>19780</v>
      </c>
      <c r="Y7" s="25">
        <v>20664</v>
      </c>
      <c r="Z7" s="25">
        <v>21308</v>
      </c>
      <c r="AA7" s="25">
        <v>19729</v>
      </c>
      <c r="AB7" s="25">
        <v>0</v>
      </c>
      <c r="AC7" s="25">
        <f>[1]Bali!AC7-[2]Bali!AC7</f>
        <v>18557.021977320706</v>
      </c>
    </row>
    <row r="8" spans="1:29" s="17" customFormat="1" ht="20.100000000000001" customHeight="1" x14ac:dyDescent="0.25">
      <c r="A8" s="26">
        <v>3</v>
      </c>
      <c r="B8" s="176" t="s">
        <v>325</v>
      </c>
      <c r="C8" s="35">
        <v>11945</v>
      </c>
      <c r="D8" s="35">
        <v>11820</v>
      </c>
      <c r="E8" s="35">
        <v>11872</v>
      </c>
      <c r="F8" s="35">
        <v>11724</v>
      </c>
      <c r="G8" s="35">
        <v>11575</v>
      </c>
      <c r="H8" s="35">
        <v>11469</v>
      </c>
      <c r="I8" s="35">
        <v>10827</v>
      </c>
      <c r="J8" s="35">
        <v>10705</v>
      </c>
      <c r="K8" s="35">
        <v>12395</v>
      </c>
      <c r="L8" s="35">
        <v>10400</v>
      </c>
      <c r="M8" s="35">
        <v>10257</v>
      </c>
      <c r="N8" s="35">
        <v>10297</v>
      </c>
      <c r="O8" s="35">
        <v>10117</v>
      </c>
      <c r="P8" s="35">
        <v>0</v>
      </c>
      <c r="Q8" s="7">
        <v>10120</v>
      </c>
      <c r="R8" s="86">
        <v>10174</v>
      </c>
      <c r="S8" s="86">
        <v>9312</v>
      </c>
      <c r="T8" s="86">
        <v>10115</v>
      </c>
      <c r="U8" s="86">
        <v>10184</v>
      </c>
      <c r="V8" s="83">
        <v>10178.16</v>
      </c>
      <c r="W8" s="86">
        <v>9147</v>
      </c>
      <c r="X8" s="25">
        <v>9219</v>
      </c>
      <c r="Y8" s="25">
        <v>9105</v>
      </c>
      <c r="Z8" s="25">
        <v>8909.4</v>
      </c>
      <c r="AA8" s="25">
        <v>9307.9</v>
      </c>
      <c r="AB8" s="25">
        <v>0</v>
      </c>
      <c r="AC8" s="25">
        <f>[1]Bali!AC8-[2]Bali!AC8</f>
        <v>8942.1969969681486</v>
      </c>
    </row>
    <row r="9" spans="1:29" s="17" customFormat="1" ht="20.100000000000001" customHeight="1" x14ac:dyDescent="0.25">
      <c r="A9" s="26">
        <v>4</v>
      </c>
      <c r="B9" s="176" t="s">
        <v>326</v>
      </c>
      <c r="C9" s="35">
        <v>15627</v>
      </c>
      <c r="D9" s="35">
        <v>15444</v>
      </c>
      <c r="E9" s="35">
        <v>15363</v>
      </c>
      <c r="F9" s="35">
        <v>15343</v>
      </c>
      <c r="G9" s="35">
        <v>15322</v>
      </c>
      <c r="H9" s="35">
        <v>15227</v>
      </c>
      <c r="I9" s="35">
        <v>15203</v>
      </c>
      <c r="J9" s="35">
        <v>15219</v>
      </c>
      <c r="K9" s="35">
        <v>14966</v>
      </c>
      <c r="L9" s="35">
        <v>14945</v>
      </c>
      <c r="M9" s="35">
        <v>14937</v>
      </c>
      <c r="N9" s="35">
        <v>14264</v>
      </c>
      <c r="O9" s="35">
        <v>14856</v>
      </c>
      <c r="P9" s="35">
        <v>0</v>
      </c>
      <c r="Q9" s="7">
        <v>14787</v>
      </c>
      <c r="R9" s="86">
        <v>14747</v>
      </c>
      <c r="S9" s="86">
        <v>14722</v>
      </c>
      <c r="T9" s="86">
        <v>14785</v>
      </c>
      <c r="U9" s="86">
        <v>14547</v>
      </c>
      <c r="V9" s="83">
        <v>14459.21</v>
      </c>
      <c r="W9" s="86">
        <v>14123</v>
      </c>
      <c r="X9" s="25">
        <v>14228</v>
      </c>
      <c r="Y9" s="25">
        <v>13445</v>
      </c>
      <c r="Z9" s="25">
        <v>13846</v>
      </c>
      <c r="AA9" s="25">
        <v>13514</v>
      </c>
      <c r="AB9" s="25">
        <v>0</v>
      </c>
      <c r="AC9" s="25">
        <f>[1]Bali!AC9-[2]Bali!AC9</f>
        <v>10370.699790175451</v>
      </c>
    </row>
    <row r="10" spans="1:29" s="17" customFormat="1" ht="20.100000000000001" customHeight="1" x14ac:dyDescent="0.25">
      <c r="A10" s="26">
        <v>5</v>
      </c>
      <c r="B10" s="176" t="s">
        <v>327</v>
      </c>
      <c r="C10" s="35">
        <v>4089</v>
      </c>
      <c r="D10" s="35">
        <v>4068</v>
      </c>
      <c r="E10" s="35">
        <v>4064</v>
      </c>
      <c r="F10" s="35">
        <v>4053</v>
      </c>
      <c r="G10" s="35">
        <v>4046</v>
      </c>
      <c r="H10" s="35">
        <v>4047</v>
      </c>
      <c r="I10" s="35">
        <v>4016</v>
      </c>
      <c r="J10" s="35">
        <v>4013</v>
      </c>
      <c r="K10" s="35">
        <v>3985</v>
      </c>
      <c r="L10" s="35">
        <v>3965</v>
      </c>
      <c r="M10" s="35">
        <v>3963</v>
      </c>
      <c r="N10" s="35">
        <v>3903</v>
      </c>
      <c r="O10" s="35">
        <v>3888</v>
      </c>
      <c r="P10" s="35">
        <v>0</v>
      </c>
      <c r="Q10" s="7">
        <v>3882</v>
      </c>
      <c r="R10" s="86">
        <v>3875</v>
      </c>
      <c r="S10" s="86">
        <v>3876</v>
      </c>
      <c r="T10" s="86">
        <v>3876</v>
      </c>
      <c r="U10" s="86">
        <v>3771</v>
      </c>
      <c r="V10" s="83">
        <v>4002.8</v>
      </c>
      <c r="W10" s="86">
        <v>3657</v>
      </c>
      <c r="X10" s="25">
        <v>3523</v>
      </c>
      <c r="Y10" s="25">
        <v>3562</v>
      </c>
      <c r="Z10" s="25">
        <v>3490</v>
      </c>
      <c r="AA10" s="25">
        <v>3168.8</v>
      </c>
      <c r="AB10" s="25">
        <v>0</v>
      </c>
      <c r="AC10" s="25">
        <f>[1]Bali!AC10-[2]Bali!AC10</f>
        <v>3521.4410405912299</v>
      </c>
    </row>
    <row r="11" spans="1:29" s="17" customFormat="1" ht="20.100000000000001" customHeight="1" x14ac:dyDescent="0.25">
      <c r="A11" s="26">
        <v>6</v>
      </c>
      <c r="B11" s="176" t="s">
        <v>328</v>
      </c>
      <c r="C11" s="35">
        <v>2960</v>
      </c>
      <c r="D11" s="35">
        <v>2955</v>
      </c>
      <c r="E11" s="35">
        <v>2917</v>
      </c>
      <c r="F11" s="35">
        <v>2900</v>
      </c>
      <c r="G11" s="35">
        <v>2881</v>
      </c>
      <c r="H11" s="35">
        <v>2881</v>
      </c>
      <c r="I11" s="35">
        <v>2882</v>
      </c>
      <c r="J11" s="35">
        <v>2882</v>
      </c>
      <c r="K11" s="35">
        <v>2882</v>
      </c>
      <c r="L11" s="35">
        <v>2882</v>
      </c>
      <c r="M11" s="35">
        <v>2882</v>
      </c>
      <c r="N11" s="35">
        <v>2683</v>
      </c>
      <c r="O11" s="35">
        <v>2854</v>
      </c>
      <c r="P11" s="35">
        <v>0</v>
      </c>
      <c r="Q11" s="7">
        <v>2890</v>
      </c>
      <c r="R11" s="86">
        <v>2882</v>
      </c>
      <c r="S11" s="86">
        <v>2853</v>
      </c>
      <c r="T11" s="86">
        <v>2834</v>
      </c>
      <c r="U11" s="86">
        <v>2900</v>
      </c>
      <c r="V11" s="83">
        <v>2738.73</v>
      </c>
      <c r="W11" s="86">
        <v>2803</v>
      </c>
      <c r="X11" s="25">
        <v>2851</v>
      </c>
      <c r="Y11" s="25">
        <v>2759</v>
      </c>
      <c r="Z11" s="25">
        <v>2759</v>
      </c>
      <c r="AA11" s="25">
        <v>2812</v>
      </c>
      <c r="AB11" s="25">
        <v>0</v>
      </c>
      <c r="AC11" s="25">
        <f>[1]Bali!AC11-[2]Bali!AC11</f>
        <v>1818.9844108741618</v>
      </c>
    </row>
    <row r="12" spans="1:29" s="17" customFormat="1" ht="20.100000000000001" customHeight="1" x14ac:dyDescent="0.25">
      <c r="A12" s="26">
        <v>7</v>
      </c>
      <c r="B12" s="176" t="s">
        <v>329</v>
      </c>
      <c r="C12" s="35">
        <v>7322</v>
      </c>
      <c r="D12" s="35">
        <v>7315</v>
      </c>
      <c r="E12" s="35">
        <v>7314</v>
      </c>
      <c r="F12" s="35">
        <v>7123</v>
      </c>
      <c r="G12" s="35">
        <v>7090</v>
      </c>
      <c r="H12" s="35">
        <v>6920</v>
      </c>
      <c r="I12" s="35">
        <v>6894</v>
      </c>
      <c r="J12" s="35">
        <v>6483</v>
      </c>
      <c r="K12" s="35">
        <v>6686</v>
      </c>
      <c r="L12" s="35">
        <v>6768</v>
      </c>
      <c r="M12" s="35">
        <v>6595</v>
      </c>
      <c r="N12" s="35">
        <v>6306</v>
      </c>
      <c r="O12" s="35">
        <v>6734</v>
      </c>
      <c r="P12" s="35">
        <v>0</v>
      </c>
      <c r="Q12" s="7">
        <v>6576</v>
      </c>
      <c r="R12" s="86">
        <v>6743</v>
      </c>
      <c r="S12" s="86">
        <v>6541</v>
      </c>
      <c r="T12" s="86">
        <v>6902</v>
      </c>
      <c r="U12" s="86">
        <v>6825</v>
      </c>
      <c r="V12" s="83">
        <v>6895.68</v>
      </c>
      <c r="W12" s="86">
        <v>6902</v>
      </c>
      <c r="X12" s="25">
        <v>6863</v>
      </c>
      <c r="Y12" s="25">
        <v>6573</v>
      </c>
      <c r="Z12" s="25">
        <v>6319</v>
      </c>
      <c r="AA12" s="25">
        <v>6622.6</v>
      </c>
      <c r="AB12" s="25">
        <v>0</v>
      </c>
      <c r="AC12" s="25">
        <f>[1]Bali!AC12-[2]Bali!AC12</f>
        <v>5718.5587322885603</v>
      </c>
    </row>
    <row r="13" spans="1:29" s="17" customFormat="1" ht="20.100000000000001" customHeight="1" x14ac:dyDescent="0.25">
      <c r="A13" s="26">
        <v>8</v>
      </c>
      <c r="B13" s="176" t="s">
        <v>330</v>
      </c>
      <c r="C13" s="35">
        <v>11463</v>
      </c>
      <c r="D13" s="35">
        <v>11435</v>
      </c>
      <c r="E13" s="35">
        <v>11321</v>
      </c>
      <c r="F13" s="35">
        <v>11302</v>
      </c>
      <c r="G13" s="35">
        <v>11024</v>
      </c>
      <c r="H13" s="35">
        <v>10985</v>
      </c>
      <c r="I13" s="35">
        <v>11490</v>
      </c>
      <c r="J13" s="35">
        <v>11196</v>
      </c>
      <c r="K13" s="35">
        <v>11099</v>
      </c>
      <c r="L13" s="35">
        <v>10814</v>
      </c>
      <c r="M13" s="35">
        <v>10666</v>
      </c>
      <c r="N13" s="35">
        <v>9868</v>
      </c>
      <c r="O13" s="35">
        <v>10377</v>
      </c>
      <c r="P13" s="35">
        <v>0</v>
      </c>
      <c r="Q13" s="7">
        <v>10127</v>
      </c>
      <c r="R13" s="86">
        <v>10557</v>
      </c>
      <c r="S13" s="86">
        <v>10699</v>
      </c>
      <c r="T13" s="86">
        <v>10887</v>
      </c>
      <c r="U13" s="86">
        <v>10859</v>
      </c>
      <c r="V13" s="83">
        <v>10822.76</v>
      </c>
      <c r="W13" s="86">
        <v>10811</v>
      </c>
      <c r="X13" s="25">
        <v>10683</v>
      </c>
      <c r="Y13" s="25">
        <v>10546</v>
      </c>
      <c r="Z13" s="25">
        <v>10348</v>
      </c>
      <c r="AA13" s="25">
        <v>10014</v>
      </c>
      <c r="AB13" s="25">
        <v>0</v>
      </c>
      <c r="AC13" s="25">
        <f>[1]Bali!AC13-[2]Bali!AC13</f>
        <v>8440.9535366383971</v>
      </c>
    </row>
    <row r="14" spans="1:29" s="17" customFormat="1" ht="20.100000000000001" customHeight="1" x14ac:dyDescent="0.25">
      <c r="A14" s="26">
        <v>9</v>
      </c>
      <c r="B14" s="177" t="s">
        <v>331</v>
      </c>
      <c r="C14" s="35">
        <v>3671</v>
      </c>
      <c r="D14" s="35">
        <v>3632</v>
      </c>
      <c r="E14" s="35">
        <v>3459</v>
      </c>
      <c r="F14" s="35">
        <v>3447</v>
      </c>
      <c r="G14" s="35">
        <v>3314</v>
      </c>
      <c r="H14" s="35">
        <v>3205</v>
      </c>
      <c r="I14" s="35">
        <v>3165</v>
      </c>
      <c r="J14" s="35">
        <v>3147</v>
      </c>
      <c r="K14" s="35">
        <v>3031</v>
      </c>
      <c r="L14" s="35">
        <v>2882</v>
      </c>
      <c r="M14" s="35">
        <v>2856</v>
      </c>
      <c r="N14" s="35">
        <v>2814</v>
      </c>
      <c r="O14" s="35">
        <v>2768</v>
      </c>
      <c r="P14" s="35">
        <v>0</v>
      </c>
      <c r="Q14" s="7">
        <v>2717</v>
      </c>
      <c r="R14" s="86">
        <v>2717</v>
      </c>
      <c r="S14" s="86">
        <v>2693</v>
      </c>
      <c r="T14" s="86">
        <v>2632</v>
      </c>
      <c r="U14" s="86">
        <v>2597</v>
      </c>
      <c r="V14" s="83">
        <v>2457.58</v>
      </c>
      <c r="W14" s="86">
        <v>2506</v>
      </c>
      <c r="X14" s="25">
        <v>2509</v>
      </c>
      <c r="Y14" s="25">
        <v>2401</v>
      </c>
      <c r="Z14" s="25">
        <v>2277</v>
      </c>
      <c r="AA14" s="25">
        <v>2287</v>
      </c>
      <c r="AB14" s="25">
        <v>0</v>
      </c>
      <c r="AC14" s="25">
        <f>[1]Bali!AC14-[2]Bali!AC14</f>
        <v>1917.2298612637849</v>
      </c>
    </row>
    <row r="15" spans="1:29" s="17" customFormat="1" ht="20.100000000000001" customHeight="1" thickBot="1" x14ac:dyDescent="0.3">
      <c r="A15" s="248" t="s">
        <v>26</v>
      </c>
      <c r="B15" s="249"/>
      <c r="C15" s="40">
        <v>89051</v>
      </c>
      <c r="D15" s="40">
        <v>89206</v>
      </c>
      <c r="E15" s="40">
        <v>88689</v>
      </c>
      <c r="F15" s="40">
        <v>87711</v>
      </c>
      <c r="G15" s="40">
        <v>86716</v>
      </c>
      <c r="H15" s="40">
        <v>86065</v>
      </c>
      <c r="I15" s="40">
        <v>85310</v>
      </c>
      <c r="J15" s="40">
        <v>84158</v>
      </c>
      <c r="K15" s="40">
        <v>84860</v>
      </c>
      <c r="L15" s="40">
        <v>81431</v>
      </c>
      <c r="M15" s="40">
        <v>81080</v>
      </c>
      <c r="N15" s="40">
        <v>76029</v>
      </c>
      <c r="O15" s="40">
        <v>79619</v>
      </c>
      <c r="P15" s="40">
        <v>0</v>
      </c>
      <c r="Q15" s="23">
        <f t="shared" ref="Q15:X15" si="0">SUM(Q6:Q14)</f>
        <v>79821</v>
      </c>
      <c r="R15" s="79">
        <f t="shared" si="0"/>
        <v>80393</v>
      </c>
      <c r="S15" s="79">
        <f t="shared" si="0"/>
        <v>78683</v>
      </c>
      <c r="T15" s="79">
        <f t="shared" si="0"/>
        <v>81040</v>
      </c>
      <c r="U15" s="79">
        <f t="shared" si="0"/>
        <v>79759</v>
      </c>
      <c r="V15" s="79">
        <f t="shared" si="0"/>
        <v>79232.34</v>
      </c>
      <c r="W15" s="79">
        <f t="shared" si="0"/>
        <v>78163</v>
      </c>
      <c r="X15" s="23">
        <f t="shared" si="0"/>
        <v>75980</v>
      </c>
      <c r="Y15" s="23">
        <f t="shared" ref="Y15:Z15" si="1">SUM(Y6:Y14)</f>
        <v>75360</v>
      </c>
      <c r="Z15" s="23">
        <f t="shared" si="1"/>
        <v>75548.399999999994</v>
      </c>
      <c r="AA15" s="23">
        <f>SUM(AA6:AA14)</f>
        <v>73739.3</v>
      </c>
      <c r="AB15" s="23">
        <f t="shared" ref="AB15:AC15" si="2">SUM(AB6:AB14)</f>
        <v>0</v>
      </c>
      <c r="AC15" s="23">
        <f t="shared" si="2"/>
        <v>65915.081630847752</v>
      </c>
    </row>
    <row r="16" spans="1:29" s="17" customFormat="1" ht="15" customHeight="1" x14ac:dyDescent="0.2">
      <c r="A16" s="201" t="s">
        <v>639</v>
      </c>
      <c r="B16" s="202"/>
      <c r="C16" s="203"/>
      <c r="D16" s="203"/>
      <c r="E16" s="204"/>
      <c r="F16" s="203"/>
      <c r="G16" s="203"/>
      <c r="H16" s="205"/>
      <c r="I16" s="206"/>
      <c r="J16" s="206"/>
      <c r="K16" s="206"/>
      <c r="L16" s="206"/>
      <c r="M16" s="206"/>
      <c r="N16" s="206"/>
      <c r="O16" s="206"/>
      <c r="P16" s="206"/>
      <c r="Q16" s="207"/>
      <c r="R16" s="207"/>
      <c r="S16" s="207"/>
      <c r="T16" s="207"/>
      <c r="U16" s="208"/>
      <c r="V16" s="209"/>
      <c r="W16" s="206"/>
      <c r="X16" s="206"/>
      <c r="Y16" s="206"/>
      <c r="Z16" s="206"/>
      <c r="AA16" s="206"/>
      <c r="AB16" s="206"/>
      <c r="AC16" s="206"/>
    </row>
    <row r="17" spans="1:29" s="17" customFormat="1" ht="15" customHeight="1" x14ac:dyDescent="0.2">
      <c r="A17" s="210" t="s">
        <v>638</v>
      </c>
      <c r="B17" s="202"/>
      <c r="C17" s="203"/>
      <c r="D17" s="203"/>
      <c r="E17" s="204"/>
      <c r="F17" s="203"/>
      <c r="G17" s="203"/>
      <c r="H17" s="205"/>
      <c r="I17" s="206"/>
      <c r="J17" s="206"/>
      <c r="K17" s="206"/>
      <c r="L17" s="206"/>
      <c r="M17" s="206"/>
      <c r="N17" s="206"/>
      <c r="O17" s="206"/>
      <c r="P17" s="206"/>
      <c r="Q17" s="207"/>
      <c r="R17" s="207"/>
      <c r="S17" s="207"/>
      <c r="T17" s="207"/>
      <c r="U17" s="208"/>
      <c r="V17" s="209"/>
      <c r="W17" s="206"/>
      <c r="X17" s="206"/>
      <c r="Y17" s="206"/>
      <c r="Z17" s="206"/>
      <c r="AA17" s="206"/>
      <c r="AB17" s="206"/>
      <c r="AC17" s="206"/>
    </row>
    <row r="18" spans="1:29" s="17" customFormat="1" ht="13.5" x14ac:dyDescent="0.2">
      <c r="A18" s="202" t="s">
        <v>636</v>
      </c>
      <c r="B18" s="202"/>
      <c r="C18" s="202"/>
      <c r="D18" s="202"/>
      <c r="E18" s="211"/>
      <c r="F18" s="202"/>
      <c r="G18" s="202"/>
      <c r="H18" s="212"/>
      <c r="I18" s="213"/>
      <c r="J18" s="213"/>
      <c r="K18" s="213"/>
      <c r="L18" s="213"/>
      <c r="M18" s="213"/>
      <c r="N18" s="213"/>
      <c r="O18" s="213"/>
      <c r="P18" s="213"/>
      <c r="Q18" s="214"/>
      <c r="R18" s="214"/>
      <c r="S18" s="214"/>
      <c r="T18" s="214"/>
      <c r="U18" s="215"/>
      <c r="V18" s="216"/>
      <c r="W18" s="213"/>
      <c r="X18" s="213"/>
      <c r="Y18" s="213"/>
      <c r="Z18" s="213"/>
      <c r="AA18" s="213"/>
      <c r="AB18" s="213"/>
      <c r="AC18" s="213"/>
    </row>
    <row r="19" spans="1:29" s="17" customFormat="1" ht="13.5" x14ac:dyDescent="0.2">
      <c r="A19" s="217" t="s">
        <v>637</v>
      </c>
      <c r="B19" s="211"/>
      <c r="C19" s="202"/>
      <c r="D19" s="202"/>
      <c r="E19" s="211"/>
      <c r="F19" s="202"/>
      <c r="G19" s="202"/>
      <c r="H19" s="212"/>
      <c r="I19" s="213"/>
      <c r="J19" s="213"/>
      <c r="K19" s="213"/>
      <c r="L19" s="213"/>
      <c r="M19" s="213"/>
      <c r="N19" s="213"/>
      <c r="O19" s="213"/>
      <c r="P19" s="213"/>
      <c r="Q19" s="214"/>
      <c r="R19" s="214"/>
      <c r="S19" s="214"/>
      <c r="T19" s="214"/>
      <c r="U19" s="215"/>
      <c r="V19" s="216"/>
      <c r="W19" s="213"/>
      <c r="X19" s="213"/>
      <c r="Y19" s="213"/>
      <c r="Z19" s="213"/>
      <c r="AA19" s="213"/>
      <c r="AB19" s="213"/>
      <c r="AC19" s="213"/>
    </row>
    <row r="20" spans="1:29" s="17" customFormat="1" ht="20.100000000000001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7"/>
      <c r="R20" s="7"/>
      <c r="S20" s="7"/>
      <c r="T20" s="7"/>
      <c r="U20" s="7"/>
      <c r="V20" s="80"/>
      <c r="AB20" s="223"/>
      <c r="AC20" s="223"/>
    </row>
    <row r="21" spans="1:29" s="17" customFormat="1" ht="20.100000000000001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7"/>
      <c r="R21" s="7"/>
      <c r="S21" s="7"/>
      <c r="T21" s="7"/>
      <c r="U21" s="7"/>
      <c r="V21" s="80"/>
      <c r="AB21" s="223"/>
      <c r="AC21" s="223"/>
    </row>
    <row r="22" spans="1:29" s="17" customFormat="1" ht="20.100000000000001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7"/>
      <c r="R22" s="7"/>
      <c r="S22" s="7"/>
      <c r="T22" s="7"/>
      <c r="U22" s="7"/>
      <c r="V22" s="80"/>
      <c r="AB22" s="223"/>
      <c r="AC22" s="223"/>
    </row>
    <row r="23" spans="1:29" s="17" customFormat="1" ht="20.100000000000001" customHeight="1" x14ac:dyDescent="0.2">
      <c r="A23" s="50"/>
      <c r="B23" s="50"/>
      <c r="Q23" s="25"/>
      <c r="R23" s="25"/>
      <c r="S23" s="25"/>
      <c r="T23" s="25"/>
      <c r="U23" s="25"/>
      <c r="V23" s="80"/>
      <c r="AB23" s="223"/>
      <c r="AC23" s="223"/>
    </row>
    <row r="24" spans="1:29" s="17" customFormat="1" ht="20.100000000000001" customHeight="1" x14ac:dyDescent="0.2">
      <c r="A24" s="147"/>
      <c r="B24" s="50"/>
      <c r="Q24" s="25"/>
      <c r="R24" s="25"/>
      <c r="S24" s="25"/>
      <c r="T24" s="25"/>
      <c r="U24" s="25"/>
      <c r="V24" s="80"/>
    </row>
    <row r="25" spans="1:29" s="17" customFormat="1" ht="20.10000000000000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6"/>
      <c r="R25" s="6"/>
      <c r="S25" s="6"/>
      <c r="T25" s="6"/>
      <c r="U25" s="6"/>
      <c r="V25" s="81"/>
      <c r="W25" s="1"/>
      <c r="X25" s="1"/>
      <c r="Y25" s="1"/>
      <c r="Z25" s="1"/>
      <c r="AA25" s="1"/>
      <c r="AB25" s="1"/>
      <c r="AC25" s="1"/>
    </row>
    <row r="26" spans="1:29" s="17" customFormat="1" ht="20.10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6"/>
      <c r="R26" s="6"/>
      <c r="S26" s="6"/>
      <c r="T26" s="6"/>
      <c r="U26" s="6"/>
      <c r="V26" s="81"/>
      <c r="W26" s="1"/>
      <c r="X26" s="1"/>
      <c r="Y26" s="1"/>
      <c r="Z26" s="1"/>
      <c r="AA26" s="1"/>
      <c r="AB26" s="1"/>
      <c r="AC26" s="1"/>
    </row>
    <row r="27" spans="1:29" s="17" customFormat="1" ht="20.100000000000001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7"/>
      <c r="R27" s="7"/>
      <c r="S27" s="7"/>
      <c r="T27" s="7"/>
      <c r="U27" s="7"/>
      <c r="V27" s="80"/>
      <c r="X27" s="25"/>
      <c r="Y27" s="25"/>
      <c r="Z27" s="25"/>
      <c r="AA27" s="25"/>
      <c r="AB27" s="25"/>
      <c r="AC27" s="25"/>
    </row>
    <row r="28" spans="1:29" s="17" customFormat="1" ht="20.100000000000001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7"/>
      <c r="R28" s="7"/>
      <c r="S28" s="7"/>
      <c r="T28" s="7"/>
      <c r="U28" s="7"/>
      <c r="V28" s="80"/>
      <c r="X28" s="25"/>
      <c r="Y28" s="25"/>
      <c r="Z28" s="25"/>
      <c r="AA28" s="25"/>
      <c r="AB28" s="25"/>
      <c r="AC28" s="25"/>
    </row>
    <row r="29" spans="1:29" s="17" customFormat="1" ht="20.100000000000001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7"/>
      <c r="R29" s="7"/>
      <c r="S29" s="7"/>
      <c r="T29" s="7"/>
      <c r="U29" s="7"/>
      <c r="V29" s="80"/>
      <c r="X29" s="25"/>
      <c r="Y29" s="25"/>
      <c r="Z29" s="25"/>
      <c r="AA29" s="25"/>
      <c r="AB29" s="25"/>
      <c r="AC29" s="25"/>
    </row>
    <row r="30" spans="1:29" s="17" customFormat="1" ht="20.100000000000001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7"/>
      <c r="R30" s="7"/>
      <c r="S30" s="7"/>
      <c r="T30" s="7"/>
      <c r="U30" s="7"/>
      <c r="V30" s="80"/>
      <c r="X30" s="25"/>
      <c r="Y30" s="25"/>
      <c r="Z30" s="25"/>
      <c r="AA30" s="25"/>
      <c r="AB30" s="25"/>
      <c r="AC30" s="25"/>
    </row>
    <row r="31" spans="1:29" s="17" customFormat="1" ht="20.100000000000001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7"/>
      <c r="R31" s="7"/>
      <c r="S31" s="7"/>
      <c r="T31" s="7"/>
      <c r="U31" s="7"/>
      <c r="V31" s="80"/>
      <c r="X31" s="25"/>
      <c r="Y31" s="25"/>
      <c r="Z31" s="25"/>
      <c r="AA31" s="25"/>
      <c r="AB31" s="25"/>
      <c r="AC31" s="25"/>
    </row>
    <row r="32" spans="1:29" s="17" customFormat="1" ht="20.100000000000001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7"/>
      <c r="R32" s="7"/>
      <c r="S32" s="7"/>
      <c r="T32" s="7"/>
      <c r="U32" s="7"/>
      <c r="V32" s="80"/>
      <c r="X32" s="25"/>
      <c r="Y32" s="25"/>
      <c r="Z32" s="25"/>
      <c r="AA32" s="25"/>
      <c r="AB32" s="25"/>
      <c r="AC32" s="25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X33" s="25"/>
      <c r="Y33" s="25"/>
      <c r="Z33" s="25"/>
      <c r="AA33" s="25"/>
      <c r="AB33" s="25"/>
      <c r="AC33" s="25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X34" s="25"/>
      <c r="Y34" s="25"/>
      <c r="Z34" s="25"/>
      <c r="AA34" s="25"/>
      <c r="AB34" s="25"/>
      <c r="AC34" s="25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25"/>
      <c r="AC35" s="25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25"/>
      <c r="AC36" s="25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25"/>
      <c r="AC37" s="25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25"/>
      <c r="AC38" s="25"/>
    </row>
    <row r="39" spans="1:29" s="17" customFormat="1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X39" s="25"/>
      <c r="Y39" s="25"/>
      <c r="Z39" s="25"/>
      <c r="AA39" s="25"/>
      <c r="AB39" s="25"/>
      <c r="AC39" s="25"/>
    </row>
    <row r="40" spans="1:29" s="17" customFormat="1" ht="20.100000000000001" customHeight="1" x14ac:dyDescent="0.2">
      <c r="A40" s="50"/>
      <c r="B40" s="50"/>
      <c r="Q40" s="25"/>
      <c r="R40" s="25"/>
      <c r="S40" s="25"/>
      <c r="T40" s="25"/>
      <c r="U40" s="25"/>
      <c r="V40" s="80"/>
      <c r="X40" s="25"/>
      <c r="Y40" s="25"/>
      <c r="Z40" s="25"/>
      <c r="AA40" s="25"/>
      <c r="AB40" s="25"/>
      <c r="AC40" s="25"/>
    </row>
    <row r="41" spans="1:29" s="17" customFormat="1" ht="20.100000000000001" customHeight="1" x14ac:dyDescent="0.2">
      <c r="A41" s="147"/>
      <c r="B41" s="50"/>
      <c r="Q41" s="25"/>
      <c r="R41" s="25"/>
      <c r="S41" s="25"/>
      <c r="T41" s="25"/>
      <c r="U41" s="25"/>
      <c r="V41" s="80"/>
      <c r="X41" s="25"/>
      <c r="Y41" s="25"/>
      <c r="Z41" s="25"/>
      <c r="AA41" s="25"/>
      <c r="AB41" s="25"/>
      <c r="AC41" s="25"/>
    </row>
    <row r="42" spans="1:29" x14ac:dyDescent="0.2">
      <c r="Q42" s="6"/>
      <c r="R42" s="6"/>
      <c r="S42" s="6"/>
      <c r="T42" s="6"/>
      <c r="U42" s="6"/>
    </row>
    <row r="43" spans="1:29" x14ac:dyDescent="0.2">
      <c r="Q43" s="6"/>
      <c r="R43" s="6"/>
      <c r="S43" s="6"/>
      <c r="T43" s="6"/>
      <c r="U43" s="6"/>
    </row>
    <row r="44" spans="1:29" ht="20.100000000000001" customHeight="1" x14ac:dyDescent="0.2">
      <c r="Q44" s="6"/>
      <c r="R44" s="6"/>
      <c r="S44" s="6"/>
      <c r="T44" s="6"/>
      <c r="U44" s="6"/>
    </row>
    <row r="45" spans="1:29" ht="20.100000000000001" customHeight="1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B48" s="50"/>
      <c r="C48" s="50"/>
      <c r="Q48" s="6"/>
      <c r="R48" s="6"/>
      <c r="S48" s="6"/>
      <c r="T48" s="6"/>
      <c r="U48" s="6"/>
    </row>
    <row r="49" spans="2:21" ht="20.100000000000001" customHeight="1" x14ac:dyDescent="0.2">
      <c r="B49" s="147"/>
      <c r="C49" s="50"/>
      <c r="Q49" s="6"/>
      <c r="R49" s="6"/>
      <c r="S49" s="6"/>
      <c r="T49" s="6"/>
      <c r="U49" s="6"/>
    </row>
    <row r="50" spans="2:21" ht="20.100000000000001" customHeight="1" x14ac:dyDescent="0.2">
      <c r="Q50" s="6"/>
      <c r="R50" s="6"/>
      <c r="S50" s="6"/>
      <c r="T50" s="6"/>
      <c r="U50" s="6"/>
    </row>
  </sheetData>
  <mergeCells count="3">
    <mergeCell ref="A4:A5"/>
    <mergeCell ref="A15:B15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C50"/>
  <sheetViews>
    <sheetView showGridLines="0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3" width="5" style="1" hidden="1" customWidth="1"/>
    <col min="4" max="15" width="7.42578125" style="1" hidden="1" customWidth="1"/>
    <col min="16" max="16" width="5" style="1" hidden="1" customWidth="1"/>
    <col min="17" max="18" width="15.7109375" style="1" hidden="1" customWidth="1"/>
    <col min="19" max="19" width="16.5703125" style="1" hidden="1" customWidth="1"/>
    <col min="20" max="20" width="17.7109375" style="1" hidden="1" customWidth="1"/>
    <col min="21" max="21" width="17.42578125" style="1" hidden="1" customWidth="1"/>
    <col min="22" max="22" width="18.5703125" style="81" hidden="1" customWidth="1"/>
    <col min="23" max="23" width="17.28515625" style="1" hidden="1" customWidth="1"/>
    <col min="24" max="24" width="17.28515625" style="6" hidden="1" customWidth="1"/>
    <col min="25" max="29" width="17.28515625" style="6" customWidth="1"/>
    <col min="30" max="16384" width="9.140625" style="1"/>
  </cols>
  <sheetData>
    <row r="1" spans="1:29" s="12" customFormat="1" ht="20.100000000000001" customHeight="1" x14ac:dyDescent="0.25">
      <c r="A1" s="27" t="s">
        <v>601</v>
      </c>
      <c r="B1" s="28"/>
      <c r="C1" s="28"/>
      <c r="D1" s="28"/>
      <c r="E1" s="9"/>
      <c r="F1" s="28"/>
      <c r="G1" s="28"/>
      <c r="H1" s="1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602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9"/>
      <c r="F3" s="28"/>
      <c r="G3" s="28"/>
      <c r="H3" s="1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26">
        <v>1</v>
      </c>
      <c r="B6" s="174" t="s">
        <v>332</v>
      </c>
      <c r="C6" s="35">
        <v>21051</v>
      </c>
      <c r="D6" s="35">
        <v>20259</v>
      </c>
      <c r="E6" s="35">
        <v>19845</v>
      </c>
      <c r="F6" s="35">
        <v>19935</v>
      </c>
      <c r="G6" s="35">
        <v>19872</v>
      </c>
      <c r="H6" s="35">
        <v>20012</v>
      </c>
      <c r="I6" s="35">
        <v>39899</v>
      </c>
      <c r="J6" s="35">
        <v>19887</v>
      </c>
      <c r="K6" s="35">
        <v>19929</v>
      </c>
      <c r="L6" s="35">
        <v>20451</v>
      </c>
      <c r="M6" s="35">
        <v>42324</v>
      </c>
      <c r="N6" s="35">
        <v>19624</v>
      </c>
      <c r="O6" s="35">
        <v>21874</v>
      </c>
      <c r="P6" s="35">
        <v>0</v>
      </c>
      <c r="Q6" s="7">
        <v>20580</v>
      </c>
      <c r="R6" s="86">
        <v>23540</v>
      </c>
      <c r="S6" s="86">
        <v>15616</v>
      </c>
      <c r="T6" s="86">
        <v>15538</v>
      </c>
      <c r="U6" s="86">
        <v>13016</v>
      </c>
      <c r="V6" s="83">
        <v>11920.09</v>
      </c>
      <c r="W6" s="83">
        <v>13673</v>
      </c>
      <c r="X6" s="7">
        <v>13580</v>
      </c>
      <c r="Y6" s="7">
        <v>13114</v>
      </c>
      <c r="Z6" s="25">
        <v>13114.599999999999</v>
      </c>
      <c r="AA6" s="25">
        <v>12977.199999999997</v>
      </c>
      <c r="AB6" s="25">
        <v>0</v>
      </c>
      <c r="AC6" s="25">
        <f>[1]NTB!AC6-[2]NTB!AC6</f>
        <v>6793.0916463346584</v>
      </c>
    </row>
    <row r="7" spans="1:29" s="17" customFormat="1" ht="20.100000000000001" customHeight="1" x14ac:dyDescent="0.25">
      <c r="A7" s="26">
        <v>2</v>
      </c>
      <c r="B7" s="174" t="s">
        <v>333</v>
      </c>
      <c r="C7" s="35">
        <v>31679</v>
      </c>
      <c r="D7" s="35">
        <v>29159</v>
      </c>
      <c r="E7" s="35">
        <v>35166</v>
      </c>
      <c r="F7" s="35">
        <v>34967</v>
      </c>
      <c r="G7" s="35">
        <v>34967</v>
      </c>
      <c r="H7" s="35">
        <v>35011</v>
      </c>
      <c r="I7" s="35">
        <v>73004</v>
      </c>
      <c r="J7" s="35">
        <v>35255</v>
      </c>
      <c r="K7" s="35">
        <v>41272</v>
      </c>
      <c r="L7" s="35">
        <v>41278</v>
      </c>
      <c r="M7" s="35">
        <v>41186</v>
      </c>
      <c r="N7" s="35">
        <v>39847</v>
      </c>
      <c r="O7" s="35">
        <v>40150</v>
      </c>
      <c r="P7" s="35">
        <v>0</v>
      </c>
      <c r="Q7" s="7">
        <v>40052</v>
      </c>
      <c r="R7" s="86">
        <v>39977</v>
      </c>
      <c r="S7" s="86">
        <v>42103</v>
      </c>
      <c r="T7" s="86">
        <v>42150</v>
      </c>
      <c r="U7" s="86">
        <v>43230</v>
      </c>
      <c r="V7" s="83">
        <v>36197.78</v>
      </c>
      <c r="W7" s="83">
        <v>40667</v>
      </c>
      <c r="X7" s="7">
        <v>40649</v>
      </c>
      <c r="Y7" s="7">
        <v>40678</v>
      </c>
      <c r="Z7" s="25">
        <v>40670</v>
      </c>
      <c r="AA7" s="25">
        <v>40840</v>
      </c>
      <c r="AB7" s="25">
        <v>0</v>
      </c>
      <c r="AC7" s="25">
        <f>[1]NTB!AC7-[2]NTB!AC7</f>
        <v>30386.695553338526</v>
      </c>
    </row>
    <row r="8" spans="1:29" s="17" customFormat="1" ht="20.100000000000001" customHeight="1" x14ac:dyDescent="0.25">
      <c r="A8" s="26">
        <v>3</v>
      </c>
      <c r="B8" s="174" t="s">
        <v>334</v>
      </c>
      <c r="C8" s="35">
        <v>46562</v>
      </c>
      <c r="D8" s="35">
        <v>45688</v>
      </c>
      <c r="E8" s="35">
        <v>45344</v>
      </c>
      <c r="F8" s="35">
        <v>44867</v>
      </c>
      <c r="G8" s="35">
        <v>44750</v>
      </c>
      <c r="H8" s="35">
        <v>44428</v>
      </c>
      <c r="I8" s="35">
        <v>88889</v>
      </c>
      <c r="J8" s="35">
        <v>44461</v>
      </c>
      <c r="K8" s="35">
        <v>44662</v>
      </c>
      <c r="L8" s="35">
        <v>44209</v>
      </c>
      <c r="M8" s="35">
        <v>43917</v>
      </c>
      <c r="N8" s="35">
        <v>44607</v>
      </c>
      <c r="O8" s="35">
        <v>44796</v>
      </c>
      <c r="P8" s="35">
        <v>0</v>
      </c>
      <c r="Q8" s="7">
        <v>44504</v>
      </c>
      <c r="R8" s="86">
        <v>44470</v>
      </c>
      <c r="S8" s="86">
        <v>44758</v>
      </c>
      <c r="T8" s="86">
        <v>44821</v>
      </c>
      <c r="U8" s="86">
        <v>44797</v>
      </c>
      <c r="V8" s="83">
        <v>36979.89</v>
      </c>
      <c r="W8" s="83">
        <v>44014</v>
      </c>
      <c r="X8" s="7">
        <v>44234</v>
      </c>
      <c r="Y8" s="7">
        <v>44824</v>
      </c>
      <c r="Z8" s="25">
        <v>45126</v>
      </c>
      <c r="AA8" s="25">
        <v>45212.1</v>
      </c>
      <c r="AB8" s="25">
        <v>0</v>
      </c>
      <c r="AC8" s="25">
        <f>[1]NTB!AC8-[2]NTB!AC8</f>
        <v>20367.762435522087</v>
      </c>
    </row>
    <row r="9" spans="1:29" s="17" customFormat="1" ht="20.100000000000001" customHeight="1" x14ac:dyDescent="0.25">
      <c r="A9" s="26">
        <v>4</v>
      </c>
      <c r="B9" s="174" t="s">
        <v>335</v>
      </c>
      <c r="C9" s="35">
        <v>28419</v>
      </c>
      <c r="D9" s="35">
        <v>28230</v>
      </c>
      <c r="E9" s="35">
        <v>29639</v>
      </c>
      <c r="F9" s="35">
        <v>29647</v>
      </c>
      <c r="G9" s="35">
        <v>29635</v>
      </c>
      <c r="H9" s="35">
        <v>28844</v>
      </c>
      <c r="I9" s="35">
        <v>67062</v>
      </c>
      <c r="J9" s="35">
        <v>38218</v>
      </c>
      <c r="K9" s="35">
        <v>37334</v>
      </c>
      <c r="L9" s="35">
        <v>37990</v>
      </c>
      <c r="M9" s="35">
        <v>42755</v>
      </c>
      <c r="N9" s="35">
        <v>35659</v>
      </c>
      <c r="O9" s="35">
        <v>35836</v>
      </c>
      <c r="P9" s="35">
        <v>0</v>
      </c>
      <c r="Q9" s="7">
        <v>39451</v>
      </c>
      <c r="R9" s="86">
        <v>39106</v>
      </c>
      <c r="S9" s="86">
        <v>39571</v>
      </c>
      <c r="T9" s="86">
        <v>39616</v>
      </c>
      <c r="U9" s="86">
        <v>40113</v>
      </c>
      <c r="V9" s="83">
        <v>34608.410000000003</v>
      </c>
      <c r="W9" s="83">
        <v>43522</v>
      </c>
      <c r="X9" s="7">
        <v>43666</v>
      </c>
      <c r="Y9" s="7">
        <v>44337</v>
      </c>
      <c r="Z9" s="25">
        <v>45447</v>
      </c>
      <c r="AA9" s="25">
        <v>45560</v>
      </c>
      <c r="AB9" s="25">
        <v>0</v>
      </c>
      <c r="AC9" s="25">
        <f>[1]NTB!AC9-[2]NTB!AC9</f>
        <v>19586.430858969281</v>
      </c>
    </row>
    <row r="10" spans="1:29" s="17" customFormat="1" ht="20.100000000000001" customHeight="1" x14ac:dyDescent="0.25">
      <c r="A10" s="26">
        <v>5</v>
      </c>
      <c r="B10" s="174" t="s">
        <v>336</v>
      </c>
      <c r="C10" s="35">
        <v>11123</v>
      </c>
      <c r="D10" s="35">
        <v>11266</v>
      </c>
      <c r="E10" s="35">
        <v>11456</v>
      </c>
      <c r="F10" s="35">
        <v>11456</v>
      </c>
      <c r="G10" s="35">
        <v>11456</v>
      </c>
      <c r="H10" s="35">
        <v>12711</v>
      </c>
      <c r="I10" s="35">
        <v>21885</v>
      </c>
      <c r="J10" s="35">
        <v>9442</v>
      </c>
      <c r="K10" s="35">
        <v>13365</v>
      </c>
      <c r="L10" s="35">
        <v>14188</v>
      </c>
      <c r="M10" s="35">
        <v>16614</v>
      </c>
      <c r="N10" s="35">
        <v>14708</v>
      </c>
      <c r="O10" s="35">
        <v>14818</v>
      </c>
      <c r="P10" s="35">
        <v>0</v>
      </c>
      <c r="Q10" s="7">
        <v>15771</v>
      </c>
      <c r="R10" s="86">
        <v>14776</v>
      </c>
      <c r="S10" s="86">
        <v>14961</v>
      </c>
      <c r="T10" s="86">
        <v>14912</v>
      </c>
      <c r="U10" s="86">
        <v>15029</v>
      </c>
      <c r="V10" s="83">
        <v>10760.36</v>
      </c>
      <c r="W10" s="83">
        <v>16005</v>
      </c>
      <c r="X10" s="7">
        <v>16005</v>
      </c>
      <c r="Y10" s="7">
        <v>16013</v>
      </c>
      <c r="Z10" s="25">
        <v>17490</v>
      </c>
      <c r="AA10" s="25">
        <v>17490</v>
      </c>
      <c r="AB10" s="25">
        <v>0</v>
      </c>
      <c r="AC10" s="25">
        <f>[1]NTB!AC10-[2]NTB!AC10</f>
        <v>10803.923528264004</v>
      </c>
    </row>
    <row r="11" spans="1:29" s="17" customFormat="1" ht="20.100000000000001" customHeight="1" x14ac:dyDescent="0.25">
      <c r="A11" s="26">
        <v>6</v>
      </c>
      <c r="B11" s="174" t="s">
        <v>337</v>
      </c>
      <c r="C11" s="35">
        <v>22192</v>
      </c>
      <c r="D11" s="35">
        <v>22654</v>
      </c>
      <c r="E11" s="35">
        <v>23275</v>
      </c>
      <c r="F11" s="35">
        <v>23180</v>
      </c>
      <c r="G11" s="35">
        <v>23181</v>
      </c>
      <c r="H11" s="35">
        <v>22310</v>
      </c>
      <c r="I11" s="35">
        <v>44819</v>
      </c>
      <c r="J11" s="35">
        <v>23803</v>
      </c>
      <c r="K11" s="35">
        <v>23803</v>
      </c>
      <c r="L11" s="35">
        <v>22816</v>
      </c>
      <c r="M11" s="35">
        <v>22331</v>
      </c>
      <c r="N11" s="35">
        <v>22450</v>
      </c>
      <c r="O11" s="35">
        <v>23076</v>
      </c>
      <c r="P11" s="35">
        <v>0</v>
      </c>
      <c r="Q11" s="7">
        <v>23211</v>
      </c>
      <c r="R11" s="86">
        <v>22935</v>
      </c>
      <c r="S11" s="86">
        <v>23451</v>
      </c>
      <c r="T11" s="86">
        <v>23934</v>
      </c>
      <c r="U11" s="86">
        <v>25559</v>
      </c>
      <c r="V11" s="83">
        <v>21254.2</v>
      </c>
      <c r="W11" s="83">
        <v>24070</v>
      </c>
      <c r="X11" s="7">
        <v>24231</v>
      </c>
      <c r="Y11" s="7">
        <v>29370</v>
      </c>
      <c r="Z11" s="25">
        <v>28643</v>
      </c>
      <c r="AA11" s="25">
        <v>28417</v>
      </c>
      <c r="AB11" s="25">
        <v>0</v>
      </c>
      <c r="AC11" s="25">
        <f>[1]NTB!AC11-[2]NTB!AC11</f>
        <v>41098.559545603406</v>
      </c>
    </row>
    <row r="12" spans="1:29" s="17" customFormat="1" ht="20.100000000000001" customHeight="1" x14ac:dyDescent="0.25">
      <c r="A12" s="26">
        <v>7</v>
      </c>
      <c r="B12" s="174" t="s">
        <v>338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7111</v>
      </c>
      <c r="O12" s="35">
        <v>7076</v>
      </c>
      <c r="P12" s="35">
        <v>0</v>
      </c>
      <c r="Q12" s="7">
        <v>7579</v>
      </c>
      <c r="R12" s="86">
        <v>7603</v>
      </c>
      <c r="S12" s="86">
        <v>7603</v>
      </c>
      <c r="T12" s="86">
        <v>7750</v>
      </c>
      <c r="U12" s="86">
        <v>7750</v>
      </c>
      <c r="V12" s="83">
        <v>5064.71</v>
      </c>
      <c r="W12" s="83">
        <v>8279</v>
      </c>
      <c r="X12" s="7">
        <v>9100</v>
      </c>
      <c r="Y12" s="7">
        <v>9100</v>
      </c>
      <c r="Z12" s="25">
        <v>9109</v>
      </c>
      <c r="AA12" s="25">
        <v>8787</v>
      </c>
      <c r="AB12" s="25">
        <v>0</v>
      </c>
      <c r="AC12" s="25">
        <f>[1]NTB!AC12-[2]NTB!AC12</f>
        <v>5563.1031472521772</v>
      </c>
    </row>
    <row r="13" spans="1:29" s="17" customFormat="1" ht="20.100000000000001" customHeight="1" x14ac:dyDescent="0.25">
      <c r="A13" s="26">
        <v>8</v>
      </c>
      <c r="B13" s="145" t="s">
        <v>339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7">
        <v>0</v>
      </c>
      <c r="R13" s="86">
        <v>0</v>
      </c>
      <c r="S13" s="86">
        <v>8013</v>
      </c>
      <c r="T13" s="86">
        <v>8006</v>
      </c>
      <c r="U13" s="86">
        <v>8173</v>
      </c>
      <c r="V13" s="83">
        <v>7621.62</v>
      </c>
      <c r="W13" s="83">
        <v>8173</v>
      </c>
      <c r="X13" s="7">
        <v>8195</v>
      </c>
      <c r="Y13" s="7">
        <v>8172</v>
      </c>
      <c r="Z13" s="25">
        <v>8189</v>
      </c>
      <c r="AA13" s="25">
        <v>8172</v>
      </c>
      <c r="AB13" s="25">
        <v>0</v>
      </c>
      <c r="AC13" s="25">
        <f>[1]NTB!AC13-[2]NTB!AC13</f>
        <v>2840.4683081261583</v>
      </c>
    </row>
    <row r="14" spans="1:29" s="17" customFormat="1" ht="20.100000000000001" customHeight="1" x14ac:dyDescent="0.25">
      <c r="A14" s="26">
        <v>9</v>
      </c>
      <c r="B14" s="174" t="s">
        <v>340</v>
      </c>
      <c r="C14" s="35">
        <v>0</v>
      </c>
      <c r="D14" s="35">
        <v>0</v>
      </c>
      <c r="E14" s="35">
        <v>1271</v>
      </c>
      <c r="F14" s="35">
        <v>1893</v>
      </c>
      <c r="G14" s="35">
        <v>1861</v>
      </c>
      <c r="H14" s="35">
        <v>1825</v>
      </c>
      <c r="I14" s="35">
        <v>3637</v>
      </c>
      <c r="J14" s="35">
        <v>1812</v>
      </c>
      <c r="K14" s="35">
        <v>1802</v>
      </c>
      <c r="L14" s="35">
        <v>1781</v>
      </c>
      <c r="M14" s="35">
        <v>1749</v>
      </c>
      <c r="N14" s="35">
        <v>1722</v>
      </c>
      <c r="O14" s="35">
        <v>1682</v>
      </c>
      <c r="P14" s="35">
        <v>0</v>
      </c>
      <c r="Q14" s="7">
        <v>2010</v>
      </c>
      <c r="R14" s="86">
        <v>1831</v>
      </c>
      <c r="S14" s="86">
        <v>2264</v>
      </c>
      <c r="T14" s="86">
        <v>2264</v>
      </c>
      <c r="U14" s="86">
        <v>2220</v>
      </c>
      <c r="V14" s="83">
        <v>2151.0300000000002</v>
      </c>
      <c r="W14" s="83">
        <v>2075</v>
      </c>
      <c r="X14" s="7">
        <v>2058</v>
      </c>
      <c r="Y14" s="7">
        <v>1988</v>
      </c>
      <c r="Z14" s="25">
        <v>1943.1</v>
      </c>
      <c r="AA14" s="25">
        <v>1897.6</v>
      </c>
      <c r="AB14" s="25">
        <v>0</v>
      </c>
      <c r="AC14" s="25">
        <f>[1]NTB!AC14-[2]NTB!AC14</f>
        <v>1416.8204202589588</v>
      </c>
    </row>
    <row r="15" spans="1:29" s="17" customFormat="1" ht="20.100000000000001" customHeight="1" x14ac:dyDescent="0.25">
      <c r="A15" s="26">
        <v>10</v>
      </c>
      <c r="B15" s="175" t="s">
        <v>341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1925</v>
      </c>
      <c r="M15" s="35">
        <v>1925</v>
      </c>
      <c r="N15" s="35">
        <v>1806</v>
      </c>
      <c r="O15" s="35">
        <v>1801</v>
      </c>
      <c r="P15" s="35">
        <v>0</v>
      </c>
      <c r="Q15" s="7">
        <v>2769</v>
      </c>
      <c r="R15" s="86">
        <v>2028</v>
      </c>
      <c r="S15" s="86">
        <v>2021</v>
      </c>
      <c r="T15" s="86">
        <v>2019</v>
      </c>
      <c r="U15" s="86">
        <v>2017</v>
      </c>
      <c r="V15" s="83">
        <v>1410.26</v>
      </c>
      <c r="W15" s="83">
        <v>2033</v>
      </c>
      <c r="X15" s="7">
        <v>2030</v>
      </c>
      <c r="Y15" s="7">
        <v>2026</v>
      </c>
      <c r="Z15" s="25">
        <v>2008</v>
      </c>
      <c r="AA15" s="25">
        <v>2073</v>
      </c>
      <c r="AB15" s="25">
        <v>0</v>
      </c>
      <c r="AC15" s="25">
        <f>[1]NTB!AC15-[2]NTB!AC15</f>
        <v>335.31770000678443</v>
      </c>
    </row>
    <row r="16" spans="1:29" s="17" customFormat="1" ht="20.100000000000001" customHeight="1" thickBot="1" x14ac:dyDescent="0.3">
      <c r="A16" s="248" t="s">
        <v>45</v>
      </c>
      <c r="B16" s="249"/>
      <c r="C16" s="22">
        <v>161026</v>
      </c>
      <c r="D16" s="22">
        <v>157256</v>
      </c>
      <c r="E16" s="22">
        <v>165996</v>
      </c>
      <c r="F16" s="22">
        <v>165945</v>
      </c>
      <c r="G16" s="22">
        <v>165722</v>
      </c>
      <c r="H16" s="22">
        <v>165141</v>
      </c>
      <c r="I16" s="22">
        <v>339195</v>
      </c>
      <c r="J16" s="22">
        <v>172878</v>
      </c>
      <c r="K16" s="22">
        <v>182167</v>
      </c>
      <c r="L16" s="22">
        <v>184638</v>
      </c>
      <c r="M16" s="22">
        <v>212801</v>
      </c>
      <c r="N16" s="22">
        <v>187534</v>
      </c>
      <c r="O16" s="22">
        <v>191109</v>
      </c>
      <c r="P16" s="22">
        <v>0</v>
      </c>
      <c r="Q16" s="23">
        <f t="shared" ref="Q16:X16" si="0">SUM(Q6:Q15)</f>
        <v>195927</v>
      </c>
      <c r="R16" s="79">
        <f t="shared" si="0"/>
        <v>196266</v>
      </c>
      <c r="S16" s="79">
        <f t="shared" si="0"/>
        <v>200361</v>
      </c>
      <c r="T16" s="79">
        <f t="shared" si="0"/>
        <v>201010</v>
      </c>
      <c r="U16" s="79">
        <f t="shared" si="0"/>
        <v>201904</v>
      </c>
      <c r="V16" s="79">
        <f t="shared" si="0"/>
        <v>167968.35</v>
      </c>
      <c r="W16" s="79">
        <f t="shared" si="0"/>
        <v>202511</v>
      </c>
      <c r="X16" s="23">
        <f t="shared" si="0"/>
        <v>203748</v>
      </c>
      <c r="Y16" s="23">
        <f t="shared" ref="Y16:AC16" si="1">SUM(Y6:Y15)</f>
        <v>209622</v>
      </c>
      <c r="Z16" s="23">
        <f t="shared" si="1"/>
        <v>211739.7</v>
      </c>
      <c r="AA16" s="23">
        <f t="shared" si="1"/>
        <v>211425.9</v>
      </c>
      <c r="AB16" s="23">
        <f t="shared" si="1"/>
        <v>0</v>
      </c>
      <c r="AC16" s="23">
        <f t="shared" si="1"/>
        <v>139192.17314367605</v>
      </c>
    </row>
    <row r="17" spans="1:29" s="17" customFormat="1" ht="15" customHeight="1" x14ac:dyDescent="0.2">
      <c r="A17" s="201" t="s">
        <v>639</v>
      </c>
      <c r="B17" s="202"/>
      <c r="C17" s="203"/>
      <c r="D17" s="203"/>
      <c r="E17" s="204"/>
      <c r="F17" s="203"/>
      <c r="G17" s="203"/>
      <c r="H17" s="205"/>
      <c r="I17" s="206"/>
      <c r="J17" s="206"/>
      <c r="K17" s="206"/>
      <c r="L17" s="206"/>
      <c r="M17" s="206"/>
      <c r="N17" s="206"/>
      <c r="O17" s="206"/>
      <c r="P17" s="206"/>
      <c r="Q17" s="207"/>
      <c r="R17" s="207"/>
      <c r="S17" s="207"/>
      <c r="T17" s="207"/>
      <c r="U17" s="208"/>
      <c r="V17" s="209"/>
      <c r="W17" s="206"/>
      <c r="X17" s="206"/>
      <c r="Y17" s="206"/>
      <c r="Z17" s="206"/>
      <c r="AA17" s="206"/>
      <c r="AB17" s="206"/>
      <c r="AC17" s="206"/>
    </row>
    <row r="18" spans="1:29" s="17" customFormat="1" ht="15" customHeight="1" x14ac:dyDescent="0.2">
      <c r="A18" s="210" t="s">
        <v>638</v>
      </c>
      <c r="B18" s="202"/>
      <c r="C18" s="203"/>
      <c r="D18" s="203"/>
      <c r="E18" s="204"/>
      <c r="F18" s="203"/>
      <c r="G18" s="203"/>
      <c r="H18" s="205"/>
      <c r="I18" s="206"/>
      <c r="J18" s="206"/>
      <c r="K18" s="206"/>
      <c r="L18" s="206"/>
      <c r="M18" s="206"/>
      <c r="N18" s="206"/>
      <c r="O18" s="206"/>
      <c r="P18" s="206"/>
      <c r="Q18" s="207"/>
      <c r="R18" s="207"/>
      <c r="S18" s="207"/>
      <c r="T18" s="207"/>
      <c r="U18" s="208"/>
      <c r="V18" s="209"/>
      <c r="W18" s="206"/>
      <c r="X18" s="206"/>
      <c r="Y18" s="206"/>
      <c r="Z18" s="206"/>
      <c r="AA18" s="206"/>
      <c r="AB18" s="206"/>
      <c r="AC18" s="206"/>
    </row>
    <row r="19" spans="1:29" s="17" customFormat="1" ht="13.5" x14ac:dyDescent="0.2">
      <c r="A19" s="202" t="s">
        <v>636</v>
      </c>
      <c r="B19" s="202"/>
      <c r="C19" s="202"/>
      <c r="D19" s="202"/>
      <c r="E19" s="211"/>
      <c r="F19" s="202"/>
      <c r="G19" s="202"/>
      <c r="H19" s="212"/>
      <c r="I19" s="213"/>
      <c r="J19" s="213"/>
      <c r="K19" s="213"/>
      <c r="L19" s="213"/>
      <c r="M19" s="213"/>
      <c r="N19" s="213"/>
      <c r="O19" s="213"/>
      <c r="P19" s="213"/>
      <c r="Q19" s="214"/>
      <c r="R19" s="214"/>
      <c r="S19" s="214"/>
      <c r="T19" s="214"/>
      <c r="U19" s="215"/>
      <c r="V19" s="216"/>
      <c r="W19" s="213"/>
      <c r="X19" s="213"/>
      <c r="Y19" s="213"/>
      <c r="Z19" s="213"/>
      <c r="AA19" s="213"/>
      <c r="AB19" s="213"/>
      <c r="AC19" s="213"/>
    </row>
    <row r="20" spans="1:29" s="17" customFormat="1" ht="13.5" x14ac:dyDescent="0.2">
      <c r="A20" s="217" t="s">
        <v>637</v>
      </c>
      <c r="B20" s="211"/>
      <c r="C20" s="202"/>
      <c r="D20" s="202"/>
      <c r="E20" s="211"/>
      <c r="F20" s="202"/>
      <c r="G20" s="202"/>
      <c r="H20" s="212"/>
      <c r="I20" s="213"/>
      <c r="J20" s="213"/>
      <c r="K20" s="213"/>
      <c r="L20" s="213"/>
      <c r="M20" s="213"/>
      <c r="N20" s="213"/>
      <c r="O20" s="213"/>
      <c r="P20" s="213"/>
      <c r="Q20" s="214"/>
      <c r="R20" s="214"/>
      <c r="S20" s="214"/>
      <c r="T20" s="214"/>
      <c r="U20" s="215"/>
      <c r="V20" s="216"/>
      <c r="W20" s="213"/>
      <c r="X20" s="213"/>
      <c r="Y20" s="213"/>
      <c r="Z20" s="213"/>
      <c r="AA20" s="213"/>
      <c r="AB20" s="213"/>
      <c r="AC20" s="213"/>
    </row>
    <row r="21" spans="1:29" s="17" customFormat="1" ht="20.100000000000001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7"/>
      <c r="R21" s="7"/>
      <c r="S21" s="7"/>
      <c r="T21" s="7"/>
      <c r="U21" s="7"/>
      <c r="V21" s="80"/>
      <c r="AB21" s="223"/>
      <c r="AC21" s="223"/>
    </row>
    <row r="22" spans="1:29" s="17" customFormat="1" ht="20.100000000000001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7"/>
      <c r="R22" s="7"/>
      <c r="S22" s="7"/>
      <c r="T22" s="7"/>
      <c r="U22" s="7"/>
      <c r="V22" s="80"/>
      <c r="AB22" s="223"/>
      <c r="AC22" s="223"/>
    </row>
    <row r="23" spans="1:29" s="17" customFormat="1" ht="20.100000000000001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7"/>
      <c r="R23" s="7"/>
      <c r="S23" s="7"/>
      <c r="T23" s="7"/>
      <c r="U23" s="7"/>
      <c r="V23" s="80"/>
      <c r="AB23" s="223"/>
      <c r="AC23" s="223"/>
    </row>
    <row r="24" spans="1:29" s="17" customFormat="1" ht="20.100000000000001" customHeight="1" x14ac:dyDescent="0.2">
      <c r="A24" s="50"/>
      <c r="B24" s="50"/>
      <c r="Q24" s="25"/>
      <c r="R24" s="25"/>
      <c r="S24" s="25"/>
      <c r="T24" s="25"/>
      <c r="U24" s="25"/>
      <c r="V24" s="80"/>
      <c r="AB24" s="223"/>
      <c r="AC24" s="223"/>
    </row>
    <row r="25" spans="1:29" s="17" customFormat="1" ht="20.100000000000001" customHeight="1" x14ac:dyDescent="0.2">
      <c r="A25" s="147"/>
      <c r="B25" s="50"/>
      <c r="Q25" s="25"/>
      <c r="R25" s="25"/>
      <c r="S25" s="25"/>
      <c r="T25" s="25"/>
      <c r="U25" s="25"/>
      <c r="V25" s="80"/>
    </row>
    <row r="26" spans="1:29" s="17" customFormat="1" ht="20.10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6"/>
      <c r="R26" s="6"/>
      <c r="S26" s="6"/>
      <c r="T26" s="6"/>
      <c r="U26" s="6"/>
      <c r="V26" s="81"/>
      <c r="W26" s="1"/>
      <c r="X26" s="1"/>
      <c r="Y26" s="1"/>
      <c r="Z26" s="1"/>
      <c r="AA26" s="1"/>
      <c r="AB26" s="1"/>
      <c r="AC26" s="1"/>
    </row>
    <row r="27" spans="1:29" s="17" customFormat="1" ht="20.10000000000000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6"/>
      <c r="R27" s="6"/>
      <c r="S27" s="6"/>
      <c r="T27" s="6"/>
      <c r="U27" s="6"/>
      <c r="V27" s="81"/>
      <c r="W27" s="1"/>
      <c r="X27" s="1"/>
      <c r="Y27" s="1"/>
      <c r="Z27" s="1"/>
      <c r="AA27" s="1"/>
      <c r="AB27" s="1"/>
      <c r="AC27" s="1"/>
    </row>
    <row r="28" spans="1:29" s="17" customFormat="1" ht="20.100000000000001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7"/>
      <c r="R28" s="7"/>
      <c r="S28" s="7"/>
      <c r="T28" s="7"/>
      <c r="U28" s="7"/>
      <c r="V28" s="80"/>
      <c r="X28" s="25"/>
      <c r="Y28" s="25"/>
      <c r="Z28" s="25"/>
      <c r="AA28" s="25"/>
      <c r="AB28" s="25"/>
      <c r="AC28" s="25"/>
    </row>
    <row r="29" spans="1:29" s="17" customFormat="1" ht="20.100000000000001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7"/>
      <c r="R29" s="7"/>
      <c r="S29" s="7"/>
      <c r="T29" s="7"/>
      <c r="U29" s="7"/>
      <c r="V29" s="80"/>
      <c r="X29" s="25"/>
      <c r="Y29" s="25"/>
      <c r="Z29" s="25"/>
      <c r="AA29" s="25"/>
      <c r="AB29" s="25"/>
      <c r="AC29" s="25"/>
    </row>
    <row r="30" spans="1:29" s="17" customFormat="1" ht="20.100000000000001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7"/>
      <c r="R30" s="7"/>
      <c r="S30" s="7"/>
      <c r="T30" s="7"/>
      <c r="U30" s="7"/>
      <c r="V30" s="80"/>
      <c r="X30" s="25"/>
      <c r="Y30" s="25"/>
      <c r="Z30" s="25"/>
      <c r="AA30" s="25"/>
      <c r="AB30" s="25"/>
      <c r="AC30" s="25"/>
    </row>
    <row r="31" spans="1:29" s="17" customFormat="1" ht="20.100000000000001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7"/>
      <c r="R31" s="7"/>
      <c r="S31" s="7"/>
      <c r="T31" s="7"/>
      <c r="U31" s="7"/>
      <c r="V31" s="80"/>
      <c r="X31" s="25"/>
      <c r="Y31" s="25"/>
      <c r="Z31" s="25"/>
      <c r="AA31" s="25"/>
      <c r="AB31" s="25"/>
      <c r="AC31" s="25"/>
    </row>
    <row r="32" spans="1:29" s="17" customFormat="1" ht="20.100000000000001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7"/>
      <c r="R32" s="7"/>
      <c r="S32" s="7"/>
      <c r="T32" s="7"/>
      <c r="U32" s="7"/>
      <c r="V32" s="80"/>
      <c r="X32" s="25"/>
      <c r="Y32" s="25"/>
      <c r="Z32" s="25"/>
      <c r="AA32" s="25"/>
      <c r="AB32" s="25"/>
      <c r="AC32" s="25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X33" s="25"/>
      <c r="Y33" s="25"/>
      <c r="Z33" s="25"/>
      <c r="AA33" s="25"/>
      <c r="AB33" s="25"/>
      <c r="AC33" s="25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X34" s="25"/>
      <c r="Y34" s="25"/>
      <c r="Z34" s="25"/>
      <c r="AA34" s="25"/>
      <c r="AB34" s="25"/>
      <c r="AC34" s="25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25"/>
      <c r="AC35" s="25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25"/>
      <c r="AC36" s="25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25"/>
      <c r="AC37" s="25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25"/>
      <c r="AC38" s="25"/>
    </row>
    <row r="39" spans="1:29" s="17" customFormat="1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X39" s="25"/>
      <c r="Y39" s="25"/>
      <c r="Z39" s="25"/>
      <c r="AA39" s="25"/>
      <c r="AB39" s="25"/>
      <c r="AC39" s="25"/>
    </row>
    <row r="40" spans="1:29" s="17" customFormat="1" ht="20.100000000000001" customHeight="1" x14ac:dyDescent="0.2">
      <c r="A40" s="50"/>
      <c r="B40" s="50"/>
      <c r="Q40" s="25"/>
      <c r="R40" s="25"/>
      <c r="S40" s="25"/>
      <c r="T40" s="25"/>
      <c r="U40" s="25"/>
      <c r="V40" s="80"/>
      <c r="X40" s="25"/>
      <c r="Y40" s="25"/>
      <c r="Z40" s="25"/>
      <c r="AA40" s="25"/>
      <c r="AB40" s="25"/>
      <c r="AC40" s="25"/>
    </row>
    <row r="41" spans="1:29" s="17" customFormat="1" ht="20.100000000000001" customHeight="1" x14ac:dyDescent="0.2">
      <c r="A41" s="147"/>
      <c r="B41" s="50"/>
      <c r="Q41" s="25"/>
      <c r="R41" s="25"/>
      <c r="S41" s="25"/>
      <c r="T41" s="25"/>
      <c r="U41" s="25"/>
      <c r="V41" s="80"/>
      <c r="X41" s="25"/>
      <c r="Y41" s="25"/>
      <c r="Z41" s="25"/>
      <c r="AA41" s="25"/>
      <c r="AB41" s="25"/>
      <c r="AC41" s="25"/>
    </row>
    <row r="42" spans="1:29" x14ac:dyDescent="0.2">
      <c r="Q42" s="6"/>
      <c r="R42" s="6"/>
      <c r="S42" s="6"/>
      <c r="T42" s="6"/>
      <c r="U42" s="6"/>
    </row>
    <row r="43" spans="1:29" x14ac:dyDescent="0.2">
      <c r="Q43" s="6"/>
      <c r="R43" s="6"/>
      <c r="S43" s="6"/>
      <c r="T43" s="6"/>
      <c r="U43" s="6"/>
    </row>
    <row r="44" spans="1:29" ht="20.100000000000001" customHeight="1" x14ac:dyDescent="0.2">
      <c r="Q44" s="6"/>
      <c r="R44" s="6"/>
      <c r="S44" s="6"/>
      <c r="T44" s="6"/>
      <c r="U44" s="6"/>
    </row>
    <row r="45" spans="1:29" ht="20.100000000000001" customHeight="1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B48" s="50"/>
      <c r="C48" s="50"/>
      <c r="Q48" s="6"/>
      <c r="R48" s="6"/>
      <c r="S48" s="6"/>
      <c r="T48" s="6"/>
      <c r="U48" s="6"/>
    </row>
    <row r="49" spans="2:21" ht="20.100000000000001" customHeight="1" x14ac:dyDescent="0.2">
      <c r="B49" s="147"/>
      <c r="C49" s="50"/>
      <c r="Q49" s="6"/>
      <c r="R49" s="6"/>
      <c r="S49" s="6"/>
      <c r="T49" s="6"/>
      <c r="U49" s="6"/>
    </row>
    <row r="50" spans="2:21" ht="20.100000000000001" customHeight="1" x14ac:dyDescent="0.2">
      <c r="Q50" s="6"/>
      <c r="R50" s="6"/>
      <c r="S50" s="6"/>
      <c r="T50" s="6"/>
      <c r="U50" s="6"/>
    </row>
  </sheetData>
  <mergeCells count="3">
    <mergeCell ref="A4:A5"/>
    <mergeCell ref="A16:B16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1"/>
  <ignoredErrors>
    <ignoredError sqref="V16:Y1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7"/>
  <sheetViews>
    <sheetView showGridLines="0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16" width="0" style="1" hidden="1" customWidth="1"/>
    <col min="17" max="21" width="15.7109375" style="1" hidden="1" customWidth="1"/>
    <col min="22" max="22" width="15.7109375" style="81" hidden="1" customWidth="1"/>
    <col min="23" max="24" width="15.7109375" style="1" hidden="1" customWidth="1"/>
    <col min="25" max="29" width="15.7109375" style="1" customWidth="1"/>
    <col min="30" max="16384" width="9.140625" style="1"/>
  </cols>
  <sheetData>
    <row r="1" spans="1:29" s="12" customFormat="1" ht="20.100000000000001" customHeight="1" x14ac:dyDescent="0.25">
      <c r="A1" s="27" t="s">
        <v>567</v>
      </c>
      <c r="B1" s="28"/>
      <c r="C1" s="28"/>
      <c r="D1" s="28"/>
      <c r="E1" s="29"/>
      <c r="F1" s="28"/>
      <c r="G1" s="28"/>
      <c r="H1" s="30"/>
      <c r="I1" s="28"/>
      <c r="J1" s="28"/>
      <c r="K1" s="28"/>
      <c r="V1" s="78"/>
    </row>
    <row r="2" spans="1:29" s="12" customFormat="1" ht="20.100000000000001" customHeight="1" x14ac:dyDescent="0.25">
      <c r="A2" s="38" t="s">
        <v>568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</row>
    <row r="3" spans="1:29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106"/>
      <c r="Y3" s="106"/>
      <c r="Z3" s="106"/>
      <c r="AA3" s="106"/>
      <c r="AB3" s="106"/>
      <c r="AC3" s="106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26">
        <v>1</v>
      </c>
      <c r="B6" s="196" t="s">
        <v>55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325</v>
      </c>
      <c r="I6" s="35">
        <v>325</v>
      </c>
      <c r="J6" s="35">
        <v>325</v>
      </c>
      <c r="K6" s="35">
        <v>325</v>
      </c>
      <c r="L6" s="35">
        <v>325</v>
      </c>
      <c r="M6" s="35">
        <v>20489</v>
      </c>
      <c r="N6" s="35">
        <v>2566</v>
      </c>
      <c r="O6" s="35">
        <v>2546</v>
      </c>
      <c r="P6" s="35">
        <v>0</v>
      </c>
      <c r="Q6" s="7">
        <v>2546</v>
      </c>
      <c r="R6" s="86">
        <v>872</v>
      </c>
      <c r="S6" s="86">
        <v>977</v>
      </c>
      <c r="T6" s="86">
        <v>1300</v>
      </c>
      <c r="U6" s="86">
        <v>1110</v>
      </c>
      <c r="V6" s="89">
        <v>493.51</v>
      </c>
      <c r="W6" s="89">
        <v>537</v>
      </c>
      <c r="X6" s="223">
        <v>413</v>
      </c>
      <c r="Y6" s="223">
        <v>398</v>
      </c>
      <c r="Z6" s="223">
        <v>413</v>
      </c>
      <c r="AA6" s="223">
        <v>435</v>
      </c>
      <c r="AB6" s="223">
        <v>0</v>
      </c>
      <c r="AC6" s="223">
        <f>[1]Aceh!AC6-[2]Aceh!AC6</f>
        <v>5876.3277161553087</v>
      </c>
    </row>
    <row r="7" spans="1:29" s="17" customFormat="1" ht="20.100000000000001" customHeight="1" x14ac:dyDescent="0.25">
      <c r="A7" s="26">
        <v>2</v>
      </c>
      <c r="B7" s="196" t="s">
        <v>56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3725</v>
      </c>
      <c r="K7" s="35">
        <v>3725</v>
      </c>
      <c r="L7" s="35">
        <v>3725</v>
      </c>
      <c r="M7" s="35">
        <v>64550</v>
      </c>
      <c r="N7" s="35">
        <v>64550</v>
      </c>
      <c r="O7" s="35">
        <v>2725</v>
      </c>
      <c r="P7" s="35">
        <v>0</v>
      </c>
      <c r="Q7" s="7">
        <v>1100</v>
      </c>
      <c r="R7" s="86">
        <v>2065</v>
      </c>
      <c r="S7" s="86">
        <v>4244</v>
      </c>
      <c r="T7" s="86">
        <v>629</v>
      </c>
      <c r="U7" s="86">
        <v>634</v>
      </c>
      <c r="V7" s="89">
        <v>682.48</v>
      </c>
      <c r="W7" s="89">
        <v>131</v>
      </c>
      <c r="X7" s="223">
        <v>188</v>
      </c>
      <c r="Y7" s="223">
        <v>190</v>
      </c>
      <c r="Z7" s="223">
        <v>228</v>
      </c>
      <c r="AA7" s="223">
        <v>188</v>
      </c>
      <c r="AB7" s="223">
        <v>0</v>
      </c>
      <c r="AC7" s="223">
        <f>[1]Aceh!AC7-[2]Aceh!AC7</f>
        <v>135.61498185260928</v>
      </c>
    </row>
    <row r="8" spans="1:29" s="17" customFormat="1" ht="20.100000000000001" customHeight="1" x14ac:dyDescent="0.25">
      <c r="A8" s="26">
        <v>3</v>
      </c>
      <c r="B8" s="196" t="s">
        <v>57</v>
      </c>
      <c r="C8" s="35">
        <v>20171</v>
      </c>
      <c r="D8" s="35">
        <v>23089</v>
      </c>
      <c r="E8" s="35">
        <v>21767</v>
      </c>
      <c r="F8" s="35">
        <v>21287</v>
      </c>
      <c r="G8" s="35">
        <v>21520</v>
      </c>
      <c r="H8" s="35">
        <v>21339</v>
      </c>
      <c r="I8" s="35">
        <v>21339</v>
      </c>
      <c r="J8" s="35">
        <v>19599</v>
      </c>
      <c r="K8" s="35">
        <v>16165</v>
      </c>
      <c r="L8" s="35">
        <v>16165</v>
      </c>
      <c r="M8" s="35">
        <v>18206</v>
      </c>
      <c r="N8" s="35">
        <v>32462</v>
      </c>
      <c r="O8" s="35">
        <v>18767</v>
      </c>
      <c r="P8" s="35">
        <v>0</v>
      </c>
      <c r="Q8" s="7">
        <v>18206</v>
      </c>
      <c r="R8" s="86">
        <v>17416</v>
      </c>
      <c r="S8" s="86">
        <v>13375</v>
      </c>
      <c r="T8" s="86">
        <v>12921</v>
      </c>
      <c r="U8" s="86">
        <v>11535</v>
      </c>
      <c r="V8" s="89">
        <v>5996.01</v>
      </c>
      <c r="W8" s="89">
        <v>10771</v>
      </c>
      <c r="X8" s="223">
        <v>8916</v>
      </c>
      <c r="Y8" s="223">
        <v>9442</v>
      </c>
      <c r="Z8" s="223">
        <v>10548</v>
      </c>
      <c r="AA8" s="223">
        <v>9712.2000000000007</v>
      </c>
      <c r="AB8" s="223">
        <v>0</v>
      </c>
      <c r="AC8" s="223">
        <f>[1]Aceh!AC8-[2]Aceh!AC8</f>
        <v>6708.3405441781933</v>
      </c>
    </row>
    <row r="9" spans="1:29" s="17" customFormat="1" ht="20.100000000000001" customHeight="1" x14ac:dyDescent="0.25">
      <c r="A9" s="26">
        <v>4</v>
      </c>
      <c r="B9" s="196" t="s">
        <v>58</v>
      </c>
      <c r="C9" s="35">
        <v>24639</v>
      </c>
      <c r="D9" s="35">
        <v>24589</v>
      </c>
      <c r="E9" s="35">
        <v>25705</v>
      </c>
      <c r="F9" s="35">
        <v>25705</v>
      </c>
      <c r="G9" s="35">
        <v>25705</v>
      </c>
      <c r="H9" s="35">
        <v>23559</v>
      </c>
      <c r="I9" s="35">
        <v>25479</v>
      </c>
      <c r="J9" s="35">
        <v>26244</v>
      </c>
      <c r="K9" s="35">
        <v>22958</v>
      </c>
      <c r="L9" s="35">
        <v>22958</v>
      </c>
      <c r="M9" s="35">
        <v>24521</v>
      </c>
      <c r="N9" s="35">
        <v>31285</v>
      </c>
      <c r="O9" s="35">
        <v>16315</v>
      </c>
      <c r="P9" s="35">
        <v>0</v>
      </c>
      <c r="Q9" s="7">
        <v>15757</v>
      </c>
      <c r="R9" s="86">
        <v>21755</v>
      </c>
      <c r="S9" s="86">
        <v>15480</v>
      </c>
      <c r="T9" s="86">
        <v>14871</v>
      </c>
      <c r="U9" s="86">
        <v>14993</v>
      </c>
      <c r="V9" s="89">
        <v>5495.74</v>
      </c>
      <c r="W9" s="89">
        <v>12241</v>
      </c>
      <c r="X9" s="223">
        <v>12444</v>
      </c>
      <c r="Y9" s="223">
        <v>13717</v>
      </c>
      <c r="Z9" s="223">
        <v>14045</v>
      </c>
      <c r="AA9" s="223">
        <v>14101</v>
      </c>
      <c r="AB9" s="223">
        <v>0</v>
      </c>
      <c r="AC9" s="223">
        <f>[1]Aceh!AC9-[2]Aceh!AC9</f>
        <v>8238.6195612585107</v>
      </c>
    </row>
    <row r="10" spans="1:29" s="17" customFormat="1" ht="20.100000000000001" customHeight="1" x14ac:dyDescent="0.25">
      <c r="A10" s="26">
        <v>5</v>
      </c>
      <c r="B10" s="196" t="s">
        <v>59</v>
      </c>
      <c r="C10" s="35">
        <v>10818</v>
      </c>
      <c r="D10" s="35">
        <v>18829</v>
      </c>
      <c r="E10" s="35">
        <v>24376</v>
      </c>
      <c r="F10" s="35">
        <v>20138</v>
      </c>
      <c r="G10" s="35">
        <v>23137</v>
      </c>
      <c r="H10" s="35">
        <v>22552</v>
      </c>
      <c r="I10" s="35">
        <v>24033</v>
      </c>
      <c r="J10" s="35">
        <v>21854</v>
      </c>
      <c r="K10" s="35">
        <v>21854</v>
      </c>
      <c r="L10" s="35">
        <v>21686</v>
      </c>
      <c r="M10" s="35">
        <v>39809</v>
      </c>
      <c r="N10" s="35">
        <v>14020</v>
      </c>
      <c r="O10" s="35">
        <v>16966</v>
      </c>
      <c r="P10" s="35">
        <v>0</v>
      </c>
      <c r="Q10" s="7">
        <v>14391</v>
      </c>
      <c r="R10" s="86">
        <v>18406</v>
      </c>
      <c r="S10" s="86">
        <v>20010</v>
      </c>
      <c r="T10" s="86">
        <v>12779</v>
      </c>
      <c r="U10" s="86">
        <v>14988</v>
      </c>
      <c r="V10" s="89">
        <v>14461.52</v>
      </c>
      <c r="W10" s="89">
        <v>15117</v>
      </c>
      <c r="X10" s="223">
        <v>15268</v>
      </c>
      <c r="Y10" s="223">
        <v>16282</v>
      </c>
      <c r="Z10" s="223">
        <v>16601</v>
      </c>
      <c r="AA10" s="223">
        <v>17094</v>
      </c>
      <c r="AB10" s="223">
        <v>0</v>
      </c>
      <c r="AC10" s="223">
        <f>[1]Aceh!AC10-[2]Aceh!AC10</f>
        <v>9978.313640565646</v>
      </c>
    </row>
    <row r="11" spans="1:29" s="17" customFormat="1" ht="20.100000000000001" customHeight="1" x14ac:dyDescent="0.25">
      <c r="A11" s="26">
        <v>6</v>
      </c>
      <c r="B11" s="196" t="s">
        <v>60</v>
      </c>
      <c r="C11" s="35">
        <v>13425</v>
      </c>
      <c r="D11" s="35">
        <v>14102</v>
      </c>
      <c r="E11" s="35">
        <v>12297</v>
      </c>
      <c r="F11" s="35">
        <v>12861</v>
      </c>
      <c r="G11" s="35">
        <v>12863</v>
      </c>
      <c r="H11" s="35">
        <v>15214</v>
      </c>
      <c r="I11" s="35">
        <v>12725</v>
      </c>
      <c r="J11" s="35">
        <v>13414</v>
      </c>
      <c r="K11" s="35">
        <v>13414</v>
      </c>
      <c r="L11" s="35">
        <v>13414</v>
      </c>
      <c r="M11" s="35">
        <v>12934</v>
      </c>
      <c r="N11" s="35">
        <v>9679</v>
      </c>
      <c r="O11" s="35">
        <v>9778</v>
      </c>
      <c r="P11" s="35">
        <v>0</v>
      </c>
      <c r="Q11" s="7">
        <v>10009</v>
      </c>
      <c r="R11" s="86">
        <v>7887</v>
      </c>
      <c r="S11" s="86">
        <v>6652</v>
      </c>
      <c r="T11" s="86">
        <v>6133</v>
      </c>
      <c r="U11" s="86">
        <v>5871</v>
      </c>
      <c r="V11" s="89">
        <v>5366.94</v>
      </c>
      <c r="W11" s="89">
        <v>6160</v>
      </c>
      <c r="X11" s="223">
        <v>4606</v>
      </c>
      <c r="Y11" s="223">
        <v>4033</v>
      </c>
      <c r="Z11" s="223">
        <v>3277.1</v>
      </c>
      <c r="AA11" s="223">
        <v>2921.1</v>
      </c>
      <c r="AB11" s="223">
        <v>0</v>
      </c>
      <c r="AC11" s="223">
        <f>[1]Aceh!AC11-[2]Aceh!AC11</f>
        <v>3759.7173312048672</v>
      </c>
    </row>
    <row r="12" spans="1:29" s="17" customFormat="1" ht="20.100000000000001" customHeight="1" x14ac:dyDescent="0.25">
      <c r="A12" s="26">
        <v>7</v>
      </c>
      <c r="B12" s="196" t="s">
        <v>61</v>
      </c>
      <c r="C12" s="35">
        <v>12694</v>
      </c>
      <c r="D12" s="35">
        <v>13182</v>
      </c>
      <c r="E12" s="35">
        <v>18317</v>
      </c>
      <c r="F12" s="35">
        <v>18317</v>
      </c>
      <c r="G12" s="35">
        <v>18317</v>
      </c>
      <c r="H12" s="35">
        <v>18917</v>
      </c>
      <c r="I12" s="35">
        <v>21467</v>
      </c>
      <c r="J12" s="35">
        <v>17970</v>
      </c>
      <c r="K12" s="35">
        <v>17970</v>
      </c>
      <c r="L12" s="35">
        <v>17970</v>
      </c>
      <c r="M12" s="35">
        <v>7533</v>
      </c>
      <c r="N12" s="35">
        <v>3932</v>
      </c>
      <c r="O12" s="35">
        <v>5776</v>
      </c>
      <c r="P12" s="35">
        <v>0</v>
      </c>
      <c r="Q12" s="7">
        <v>595</v>
      </c>
      <c r="R12" s="86">
        <v>1920</v>
      </c>
      <c r="S12" s="86">
        <v>1595</v>
      </c>
      <c r="T12" s="86">
        <v>2154</v>
      </c>
      <c r="U12" s="86">
        <v>4325</v>
      </c>
      <c r="V12" s="89">
        <v>432.3</v>
      </c>
      <c r="W12" s="89">
        <v>2403</v>
      </c>
      <c r="X12" s="223">
        <v>1784</v>
      </c>
      <c r="Y12" s="223">
        <v>1174</v>
      </c>
      <c r="Z12" s="223">
        <v>1509</v>
      </c>
      <c r="AA12" s="223">
        <v>1616</v>
      </c>
      <c r="AB12" s="223">
        <v>0</v>
      </c>
      <c r="AC12" s="223">
        <f>[1]Aceh!AC12-[2]Aceh!AC12</f>
        <v>5402.8434294300014</v>
      </c>
    </row>
    <row r="13" spans="1:29" s="17" customFormat="1" ht="20.100000000000001" customHeight="1" x14ac:dyDescent="0.25">
      <c r="A13" s="26">
        <v>8</v>
      </c>
      <c r="B13" s="196" t="s">
        <v>62</v>
      </c>
      <c r="C13" s="35">
        <v>9403</v>
      </c>
      <c r="D13" s="35">
        <v>9844</v>
      </c>
      <c r="E13" s="35">
        <v>18620</v>
      </c>
      <c r="F13" s="35">
        <v>22511</v>
      </c>
      <c r="G13" s="35">
        <v>19012</v>
      </c>
      <c r="H13" s="35">
        <v>21533</v>
      </c>
      <c r="I13" s="35">
        <v>20539</v>
      </c>
      <c r="J13" s="35">
        <v>20465</v>
      </c>
      <c r="K13" s="35">
        <v>21305</v>
      </c>
      <c r="L13" s="35">
        <v>21305</v>
      </c>
      <c r="M13" s="35">
        <v>42729</v>
      </c>
      <c r="N13" s="35">
        <v>22092</v>
      </c>
      <c r="O13" s="35">
        <v>21966</v>
      </c>
      <c r="P13" s="35">
        <v>0</v>
      </c>
      <c r="Q13" s="7">
        <v>22481</v>
      </c>
      <c r="R13" s="86">
        <v>22272</v>
      </c>
      <c r="S13" s="86">
        <v>22085</v>
      </c>
      <c r="T13" s="86">
        <v>22443</v>
      </c>
      <c r="U13" s="86">
        <v>22305</v>
      </c>
      <c r="V13" s="89">
        <v>16050.53</v>
      </c>
      <c r="W13" s="89">
        <v>20953</v>
      </c>
      <c r="X13" s="223">
        <v>20184</v>
      </c>
      <c r="Y13" s="223">
        <v>20086</v>
      </c>
      <c r="Z13" s="223">
        <v>19984</v>
      </c>
      <c r="AA13" s="223">
        <v>20851</v>
      </c>
      <c r="AB13" s="223">
        <v>0</v>
      </c>
      <c r="AC13" s="223">
        <f>[1]Aceh!AC13-[2]Aceh!AC13</f>
        <v>21217.509293398147</v>
      </c>
    </row>
    <row r="14" spans="1:29" s="17" customFormat="1" ht="20.100000000000001" customHeight="1" x14ac:dyDescent="0.25">
      <c r="A14" s="26">
        <v>9</v>
      </c>
      <c r="B14" s="196" t="s">
        <v>63</v>
      </c>
      <c r="C14" s="35">
        <v>43925</v>
      </c>
      <c r="D14" s="35">
        <v>32165</v>
      </c>
      <c r="E14" s="35">
        <v>33590</v>
      </c>
      <c r="F14" s="35">
        <v>33590</v>
      </c>
      <c r="G14" s="35">
        <v>34422</v>
      </c>
      <c r="H14" s="35">
        <v>32467</v>
      </c>
      <c r="I14" s="35">
        <v>30163</v>
      </c>
      <c r="J14" s="35">
        <v>32532</v>
      </c>
      <c r="K14" s="35">
        <v>34137</v>
      </c>
      <c r="L14" s="35">
        <v>34137</v>
      </c>
      <c r="M14" s="35">
        <v>42299</v>
      </c>
      <c r="N14" s="35">
        <v>32572</v>
      </c>
      <c r="O14" s="35">
        <v>36100</v>
      </c>
      <c r="P14" s="35">
        <v>0</v>
      </c>
      <c r="Q14" s="7">
        <v>32696</v>
      </c>
      <c r="R14" s="86">
        <v>28669</v>
      </c>
      <c r="S14" s="86">
        <v>25686</v>
      </c>
      <c r="T14" s="86">
        <v>25737</v>
      </c>
      <c r="U14" s="86">
        <v>25529</v>
      </c>
      <c r="V14" s="89">
        <v>22083.8</v>
      </c>
      <c r="W14" s="89">
        <v>26952</v>
      </c>
      <c r="X14" s="223">
        <v>27567</v>
      </c>
      <c r="Y14" s="223">
        <v>27196</v>
      </c>
      <c r="Z14" s="223">
        <v>26583</v>
      </c>
      <c r="AA14" s="223">
        <v>26358.799999999999</v>
      </c>
      <c r="AB14" s="223">
        <v>0</v>
      </c>
      <c r="AC14" s="223">
        <f>[1]Aceh!AC14-[2]Aceh!AC14</f>
        <v>21733.617841949148</v>
      </c>
    </row>
    <row r="15" spans="1:29" s="17" customFormat="1" ht="20.100000000000001" customHeight="1" x14ac:dyDescent="0.25">
      <c r="A15" s="26">
        <v>10</v>
      </c>
      <c r="B15" s="196" t="s">
        <v>64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16496</v>
      </c>
      <c r="K15" s="35">
        <v>16496</v>
      </c>
      <c r="L15" s="35">
        <v>16496</v>
      </c>
      <c r="M15" s="35">
        <v>17989</v>
      </c>
      <c r="N15" s="35">
        <v>18923</v>
      </c>
      <c r="O15" s="35">
        <v>22741</v>
      </c>
      <c r="P15" s="35">
        <v>0</v>
      </c>
      <c r="Q15" s="7">
        <v>17593</v>
      </c>
      <c r="R15" s="86">
        <v>17453</v>
      </c>
      <c r="S15" s="86">
        <v>17910</v>
      </c>
      <c r="T15" s="86">
        <v>14295</v>
      </c>
      <c r="U15" s="86">
        <v>16664</v>
      </c>
      <c r="V15" s="89">
        <v>13209.21</v>
      </c>
      <c r="W15" s="89">
        <v>16650</v>
      </c>
      <c r="X15" s="223">
        <v>15831</v>
      </c>
      <c r="Y15" s="223">
        <v>15837</v>
      </c>
      <c r="Z15" s="223">
        <v>15847</v>
      </c>
      <c r="AA15" s="223">
        <v>15844</v>
      </c>
      <c r="AB15" s="223">
        <v>0</v>
      </c>
      <c r="AC15" s="223">
        <f>[1]Aceh!AC15-[2]Aceh!AC15</f>
        <v>14175.890323283442</v>
      </c>
    </row>
    <row r="16" spans="1:29" s="17" customFormat="1" ht="20.100000000000001" customHeight="1" x14ac:dyDescent="0.25">
      <c r="A16" s="26">
        <v>11</v>
      </c>
      <c r="B16" s="196" t="s">
        <v>65</v>
      </c>
      <c r="C16" s="35">
        <v>39223</v>
      </c>
      <c r="D16" s="35">
        <v>41665</v>
      </c>
      <c r="E16" s="35">
        <v>46516</v>
      </c>
      <c r="F16" s="35">
        <v>44458</v>
      </c>
      <c r="G16" s="35">
        <v>44798</v>
      </c>
      <c r="H16" s="35">
        <v>46347</v>
      </c>
      <c r="I16" s="35">
        <v>46352</v>
      </c>
      <c r="J16" s="35">
        <v>29500</v>
      </c>
      <c r="K16" s="35">
        <v>29045</v>
      </c>
      <c r="L16" s="35">
        <v>29045</v>
      </c>
      <c r="M16" s="35">
        <v>45767</v>
      </c>
      <c r="N16" s="35">
        <v>28571</v>
      </c>
      <c r="O16" s="35">
        <v>28626</v>
      </c>
      <c r="P16" s="35">
        <v>0</v>
      </c>
      <c r="Q16" s="7">
        <v>28461</v>
      </c>
      <c r="R16" s="86">
        <v>29921</v>
      </c>
      <c r="S16" s="86">
        <v>30824</v>
      </c>
      <c r="T16" s="86">
        <v>35644</v>
      </c>
      <c r="U16" s="86">
        <v>32377</v>
      </c>
      <c r="V16" s="89">
        <v>38203.26</v>
      </c>
      <c r="W16" s="89">
        <v>36790</v>
      </c>
      <c r="X16" s="223">
        <v>36805</v>
      </c>
      <c r="Y16" s="223">
        <v>37157</v>
      </c>
      <c r="Z16" s="223">
        <v>37485</v>
      </c>
      <c r="AA16" s="223">
        <v>37875</v>
      </c>
      <c r="AB16" s="223">
        <v>0</v>
      </c>
      <c r="AC16" s="223">
        <f>[1]Aceh!AC16-[2]Aceh!AC16</f>
        <v>28890.18826399339</v>
      </c>
    </row>
    <row r="17" spans="1:29" s="17" customFormat="1" ht="20.100000000000001" customHeight="1" x14ac:dyDescent="0.25">
      <c r="A17" s="26">
        <v>12</v>
      </c>
      <c r="B17" s="196" t="s">
        <v>66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16158</v>
      </c>
      <c r="M17" s="35">
        <v>16158</v>
      </c>
      <c r="N17" s="35">
        <v>16158</v>
      </c>
      <c r="O17" s="35">
        <v>16158</v>
      </c>
      <c r="P17" s="35">
        <v>0</v>
      </c>
      <c r="Q17" s="7">
        <v>8574</v>
      </c>
      <c r="R17" s="86">
        <v>14665</v>
      </c>
      <c r="S17" s="86">
        <v>16546</v>
      </c>
      <c r="T17" s="86">
        <v>18970</v>
      </c>
      <c r="U17" s="86">
        <v>17843</v>
      </c>
      <c r="V17" s="89">
        <v>18558.169999999998</v>
      </c>
      <c r="W17" s="89">
        <v>9808</v>
      </c>
      <c r="X17" s="223">
        <v>10513</v>
      </c>
      <c r="Y17" s="223">
        <v>11355</v>
      </c>
      <c r="Z17" s="223">
        <v>9298</v>
      </c>
      <c r="AA17" s="223">
        <v>9645.4</v>
      </c>
      <c r="AB17" s="223">
        <v>0</v>
      </c>
      <c r="AC17" s="223">
        <f>[1]Aceh!AC17-[2]Aceh!AC17</f>
        <v>5973.8943586472487</v>
      </c>
    </row>
    <row r="18" spans="1:29" s="17" customFormat="1" ht="20.100000000000001" customHeight="1" x14ac:dyDescent="0.25">
      <c r="A18" s="26">
        <v>13</v>
      </c>
      <c r="B18" s="196" t="s">
        <v>67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10815</v>
      </c>
      <c r="M18" s="35">
        <v>10815</v>
      </c>
      <c r="N18" s="35">
        <v>8446</v>
      </c>
      <c r="O18" s="35">
        <v>8446</v>
      </c>
      <c r="P18" s="35">
        <v>0</v>
      </c>
      <c r="Q18" s="7">
        <v>9489</v>
      </c>
      <c r="R18" s="86">
        <v>8767</v>
      </c>
      <c r="S18" s="86">
        <v>11960</v>
      </c>
      <c r="T18" s="86">
        <v>8376</v>
      </c>
      <c r="U18" s="86">
        <v>8048</v>
      </c>
      <c r="V18" s="89">
        <v>4673.47</v>
      </c>
      <c r="W18" s="89">
        <v>8418</v>
      </c>
      <c r="X18" s="223">
        <v>7513</v>
      </c>
      <c r="Y18" s="223">
        <v>7746</v>
      </c>
      <c r="Z18" s="223">
        <v>7825.2</v>
      </c>
      <c r="AA18" s="223">
        <v>7890.2</v>
      </c>
      <c r="AB18" s="223">
        <v>0</v>
      </c>
      <c r="AC18" s="223">
        <f>[1]Aceh!AC18-[2]Aceh!AC18</f>
        <v>4509.9559772237735</v>
      </c>
    </row>
    <row r="19" spans="1:29" s="17" customFormat="1" ht="20.100000000000001" customHeight="1" x14ac:dyDescent="0.25">
      <c r="A19" s="26">
        <v>14</v>
      </c>
      <c r="B19" s="196" t="s">
        <v>68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2150</v>
      </c>
      <c r="M19" s="35">
        <v>2150</v>
      </c>
      <c r="N19" s="35">
        <v>1065</v>
      </c>
      <c r="O19" s="35">
        <v>2051</v>
      </c>
      <c r="P19" s="35">
        <v>0</v>
      </c>
      <c r="Q19" s="7">
        <v>2680</v>
      </c>
      <c r="R19" s="86">
        <v>1465</v>
      </c>
      <c r="S19" s="86">
        <v>1640</v>
      </c>
      <c r="T19" s="86">
        <v>1936</v>
      </c>
      <c r="U19" s="86">
        <v>2069</v>
      </c>
      <c r="V19" s="89">
        <v>1265.53</v>
      </c>
      <c r="W19" s="89">
        <v>893</v>
      </c>
      <c r="X19" s="223">
        <v>540</v>
      </c>
      <c r="Y19" s="223">
        <v>240</v>
      </c>
      <c r="Z19" s="223">
        <v>575</v>
      </c>
      <c r="AA19" s="223">
        <v>575</v>
      </c>
      <c r="AB19" s="223">
        <v>0</v>
      </c>
      <c r="AC19" s="223">
        <f>[1]Aceh!AC19-[2]Aceh!AC19</f>
        <v>3928.161564355476</v>
      </c>
    </row>
    <row r="20" spans="1:29" s="17" customFormat="1" ht="20.100000000000001" customHeight="1" x14ac:dyDescent="0.25">
      <c r="A20" s="26">
        <v>15</v>
      </c>
      <c r="B20" s="196" t="s">
        <v>69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20232</v>
      </c>
      <c r="M20" s="35">
        <v>20232</v>
      </c>
      <c r="N20" s="35">
        <v>13182</v>
      </c>
      <c r="O20" s="35">
        <v>13182</v>
      </c>
      <c r="P20" s="35">
        <v>0</v>
      </c>
      <c r="Q20" s="7">
        <v>13182</v>
      </c>
      <c r="R20" s="86">
        <v>16419</v>
      </c>
      <c r="S20" s="86">
        <v>34804</v>
      </c>
      <c r="T20" s="86">
        <v>7825</v>
      </c>
      <c r="U20" s="86">
        <v>17994</v>
      </c>
      <c r="V20" s="89">
        <v>7872.69</v>
      </c>
      <c r="W20" s="89">
        <v>17126</v>
      </c>
      <c r="X20" s="223">
        <v>15243</v>
      </c>
      <c r="Y20" s="223">
        <v>13181</v>
      </c>
      <c r="Z20" s="223">
        <v>12643</v>
      </c>
      <c r="AA20" s="223">
        <v>12643</v>
      </c>
      <c r="AB20" s="223">
        <v>0</v>
      </c>
      <c r="AC20" s="223">
        <f>[1]Aceh!AC20-[2]Aceh!AC20</f>
        <v>6175.9381743290323</v>
      </c>
    </row>
    <row r="21" spans="1:29" s="17" customFormat="1" ht="20.100000000000001" customHeight="1" x14ac:dyDescent="0.25">
      <c r="A21" s="26">
        <v>16</v>
      </c>
      <c r="B21" s="196" t="s">
        <v>70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1825</v>
      </c>
      <c r="M21" s="35">
        <v>1825</v>
      </c>
      <c r="N21" s="35">
        <v>2725</v>
      </c>
      <c r="O21" s="35">
        <v>3360</v>
      </c>
      <c r="P21" s="35">
        <v>0</v>
      </c>
      <c r="Q21" s="7">
        <v>2420</v>
      </c>
      <c r="R21" s="86">
        <v>2060</v>
      </c>
      <c r="S21" s="86">
        <v>2620</v>
      </c>
      <c r="T21" s="86">
        <v>2620</v>
      </c>
      <c r="U21" s="86">
        <v>2653</v>
      </c>
      <c r="V21" s="89">
        <v>3018.73</v>
      </c>
      <c r="W21" s="89">
        <v>2653</v>
      </c>
      <c r="X21" s="223">
        <v>2678</v>
      </c>
      <c r="Y21" s="223">
        <v>2724</v>
      </c>
      <c r="Z21" s="223">
        <v>2954</v>
      </c>
      <c r="AA21" s="223">
        <v>2954</v>
      </c>
      <c r="AB21" s="223">
        <v>0</v>
      </c>
      <c r="AC21" s="223">
        <f>[1]Aceh!AC21-[2]Aceh!AC21</f>
        <v>4470.834457102259</v>
      </c>
    </row>
    <row r="22" spans="1:29" s="17" customFormat="1" ht="20.100000000000001" customHeight="1" x14ac:dyDescent="0.25">
      <c r="A22" s="26">
        <v>17</v>
      </c>
      <c r="B22" s="196" t="s">
        <v>71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2908</v>
      </c>
      <c r="O22" s="35">
        <v>5815</v>
      </c>
      <c r="P22" s="35">
        <v>0</v>
      </c>
      <c r="Q22" s="7">
        <v>3152</v>
      </c>
      <c r="R22" s="86">
        <v>3186</v>
      </c>
      <c r="S22" s="86">
        <v>2707</v>
      </c>
      <c r="T22" s="86">
        <v>2550</v>
      </c>
      <c r="U22" s="86">
        <v>3764</v>
      </c>
      <c r="V22" s="89">
        <v>3896.95</v>
      </c>
      <c r="W22" s="89">
        <v>1938</v>
      </c>
      <c r="X22" s="223">
        <v>1934</v>
      </c>
      <c r="Y22" s="223">
        <v>804</v>
      </c>
      <c r="Z22" s="223">
        <v>791</v>
      </c>
      <c r="AA22" s="223">
        <v>747</v>
      </c>
      <c r="AB22" s="223">
        <v>0</v>
      </c>
      <c r="AC22" s="223">
        <f>[1]Aceh!AC22-[2]Aceh!AC22</f>
        <v>588.2422623713677</v>
      </c>
    </row>
    <row r="23" spans="1:29" s="17" customFormat="1" ht="20.100000000000001" customHeight="1" x14ac:dyDescent="0.25">
      <c r="A23" s="26">
        <v>18</v>
      </c>
      <c r="B23" s="145" t="s">
        <v>72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7">
        <v>0</v>
      </c>
      <c r="R23" s="86">
        <v>0</v>
      </c>
      <c r="S23" s="86">
        <v>8675</v>
      </c>
      <c r="T23" s="86">
        <v>8206</v>
      </c>
      <c r="U23" s="86">
        <v>7734</v>
      </c>
      <c r="V23" s="89">
        <v>7172.54</v>
      </c>
      <c r="W23" s="89">
        <v>7360</v>
      </c>
      <c r="X23" s="223">
        <v>7460</v>
      </c>
      <c r="Y23" s="223">
        <v>8219</v>
      </c>
      <c r="Z23" s="223">
        <v>8270</v>
      </c>
      <c r="AA23" s="223">
        <v>8285</v>
      </c>
      <c r="AB23" s="223">
        <v>0</v>
      </c>
      <c r="AC23" s="223">
        <f>[1]Aceh!AC23-[2]Aceh!AC23</f>
        <v>8633.1817940711207</v>
      </c>
    </row>
    <row r="24" spans="1:29" s="17" customFormat="1" ht="20.100000000000001" customHeight="1" x14ac:dyDescent="0.25">
      <c r="A24" s="26">
        <v>19</v>
      </c>
      <c r="B24" s="196" t="s">
        <v>73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400</v>
      </c>
      <c r="N24" s="35">
        <v>0</v>
      </c>
      <c r="O24" s="35">
        <v>0</v>
      </c>
      <c r="P24" s="35">
        <v>0</v>
      </c>
      <c r="Q24" s="7">
        <v>45</v>
      </c>
      <c r="R24" s="86">
        <v>0</v>
      </c>
      <c r="S24" s="86">
        <v>0</v>
      </c>
      <c r="T24" s="86">
        <v>0</v>
      </c>
      <c r="U24" s="86">
        <v>0</v>
      </c>
      <c r="V24" s="89">
        <v>38.26</v>
      </c>
      <c r="W24" s="89">
        <v>0</v>
      </c>
      <c r="X24" s="223">
        <v>0</v>
      </c>
      <c r="Y24" s="223" t="s">
        <v>48</v>
      </c>
      <c r="Z24" s="223">
        <v>0</v>
      </c>
      <c r="AA24" s="223">
        <v>0</v>
      </c>
      <c r="AB24" s="223">
        <v>0</v>
      </c>
      <c r="AC24" s="223">
        <f>[1]Aceh!AC24-[2]Aceh!AC24</f>
        <v>0</v>
      </c>
    </row>
    <row r="25" spans="1:29" s="17" customFormat="1" ht="20.100000000000001" customHeight="1" x14ac:dyDescent="0.25">
      <c r="A25" s="26">
        <v>20</v>
      </c>
      <c r="B25" s="196" t="s">
        <v>74</v>
      </c>
      <c r="C25" s="35">
        <v>80</v>
      </c>
      <c r="D25" s="35">
        <v>80</v>
      </c>
      <c r="E25" s="35">
        <v>80</v>
      </c>
      <c r="F25" s="35">
        <v>80</v>
      </c>
      <c r="G25" s="35">
        <v>110</v>
      </c>
      <c r="H25" s="35">
        <v>0</v>
      </c>
      <c r="I25" s="35">
        <v>60</v>
      </c>
      <c r="J25" s="35">
        <v>60</v>
      </c>
      <c r="K25" s="35">
        <v>0</v>
      </c>
      <c r="L25" s="35">
        <v>0</v>
      </c>
      <c r="M25" s="35">
        <v>35</v>
      </c>
      <c r="N25" s="35">
        <v>0</v>
      </c>
      <c r="O25" s="35">
        <v>0</v>
      </c>
      <c r="P25" s="35">
        <v>0</v>
      </c>
      <c r="Q25" s="7">
        <v>0</v>
      </c>
      <c r="R25" s="86">
        <v>0</v>
      </c>
      <c r="S25" s="86">
        <v>0</v>
      </c>
      <c r="T25" s="86"/>
      <c r="U25" s="86">
        <v>0</v>
      </c>
      <c r="V25" s="89">
        <v>0</v>
      </c>
      <c r="W25" s="89">
        <v>0</v>
      </c>
      <c r="X25" s="223">
        <v>0</v>
      </c>
      <c r="Y25" s="223" t="s">
        <v>48</v>
      </c>
      <c r="Z25" s="223">
        <v>0</v>
      </c>
      <c r="AA25" s="223">
        <v>0</v>
      </c>
      <c r="AB25" s="223">
        <v>0</v>
      </c>
      <c r="AC25" s="223">
        <f>[1]Aceh!AC25-[2]Aceh!AC25</f>
        <v>0</v>
      </c>
    </row>
    <row r="26" spans="1:29" s="17" customFormat="1" ht="20.100000000000001" customHeight="1" x14ac:dyDescent="0.25">
      <c r="A26" s="26">
        <v>21</v>
      </c>
      <c r="B26" s="196" t="s">
        <v>75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1212</v>
      </c>
      <c r="M26" s="35">
        <v>1212</v>
      </c>
      <c r="N26" s="35">
        <v>1212</v>
      </c>
      <c r="O26" s="35">
        <v>2000</v>
      </c>
      <c r="P26" s="35">
        <v>0</v>
      </c>
      <c r="Q26" s="7">
        <v>400</v>
      </c>
      <c r="R26" s="86">
        <v>970</v>
      </c>
      <c r="S26" s="86">
        <v>0</v>
      </c>
      <c r="T26" s="86">
        <v>352</v>
      </c>
      <c r="U26" s="86">
        <v>352</v>
      </c>
      <c r="V26" s="89">
        <v>0</v>
      </c>
      <c r="W26" s="89">
        <v>470</v>
      </c>
      <c r="X26" s="223">
        <v>470</v>
      </c>
      <c r="Y26" s="223">
        <v>470</v>
      </c>
      <c r="Z26" s="223">
        <v>462</v>
      </c>
      <c r="AA26" s="223">
        <v>462</v>
      </c>
      <c r="AB26" s="223">
        <v>0</v>
      </c>
      <c r="AC26" s="223">
        <f>[1]Aceh!AC26-[2]Aceh!AC26</f>
        <v>965.75483094194306</v>
      </c>
    </row>
    <row r="27" spans="1:29" s="17" customFormat="1" ht="20.100000000000001" customHeight="1" x14ac:dyDescent="0.25">
      <c r="A27" s="26">
        <v>22</v>
      </c>
      <c r="B27" s="196" t="s">
        <v>76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4008</v>
      </c>
      <c r="M27" s="35">
        <v>4008</v>
      </c>
      <c r="N27" s="35">
        <v>4008</v>
      </c>
      <c r="O27" s="35">
        <v>1828</v>
      </c>
      <c r="P27" s="35">
        <v>0</v>
      </c>
      <c r="Q27" s="7">
        <v>1938</v>
      </c>
      <c r="R27" s="86">
        <v>1938</v>
      </c>
      <c r="S27" s="86">
        <v>1650</v>
      </c>
      <c r="T27" s="86">
        <v>967</v>
      </c>
      <c r="U27" s="86">
        <v>967</v>
      </c>
      <c r="V27" s="89">
        <v>1266.8900000000001</v>
      </c>
      <c r="W27" s="89">
        <v>847</v>
      </c>
      <c r="X27" s="223">
        <v>847</v>
      </c>
      <c r="Y27" s="223">
        <v>847</v>
      </c>
      <c r="Z27" s="223">
        <v>847</v>
      </c>
      <c r="AA27" s="223">
        <v>747</v>
      </c>
      <c r="AB27" s="223">
        <v>0</v>
      </c>
      <c r="AC27" s="223">
        <f>[1]Aceh!AC27-[2]Aceh!AC27</f>
        <v>0</v>
      </c>
    </row>
    <row r="28" spans="1:29" s="17" customFormat="1" ht="20.100000000000001" customHeight="1" x14ac:dyDescent="0.25">
      <c r="A28" s="26">
        <v>23</v>
      </c>
      <c r="B28" s="145" t="s">
        <v>77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7">
        <v>0</v>
      </c>
      <c r="R28" s="86">
        <v>0</v>
      </c>
      <c r="S28" s="86">
        <v>448</v>
      </c>
      <c r="T28" s="86">
        <v>522</v>
      </c>
      <c r="U28" s="86">
        <v>830</v>
      </c>
      <c r="V28" s="89">
        <v>27.31</v>
      </c>
      <c r="W28" s="89">
        <v>220</v>
      </c>
      <c r="X28" s="223">
        <v>200</v>
      </c>
      <c r="Y28" s="223">
        <v>165</v>
      </c>
      <c r="Z28" s="223">
        <v>195</v>
      </c>
      <c r="AA28" s="223">
        <v>181</v>
      </c>
      <c r="AB28" s="223">
        <v>0</v>
      </c>
      <c r="AC28" s="223">
        <f>[1]Aceh!AC28-[2]Aceh!AC28</f>
        <v>0</v>
      </c>
    </row>
    <row r="29" spans="1:29" s="17" customFormat="1" ht="20.100000000000001" customHeight="1" thickBot="1" x14ac:dyDescent="0.3">
      <c r="A29" s="248" t="s">
        <v>11</v>
      </c>
      <c r="B29" s="249"/>
      <c r="C29" s="70">
        <v>174378</v>
      </c>
      <c r="D29" s="70">
        <v>177545</v>
      </c>
      <c r="E29" s="70">
        <v>201268</v>
      </c>
      <c r="F29" s="70">
        <v>198947</v>
      </c>
      <c r="G29" s="70">
        <v>199884</v>
      </c>
      <c r="H29" s="70">
        <v>202253</v>
      </c>
      <c r="I29" s="70">
        <v>202482</v>
      </c>
      <c r="J29" s="70">
        <v>202184</v>
      </c>
      <c r="K29" s="70">
        <v>197394</v>
      </c>
      <c r="L29" s="70">
        <v>253626</v>
      </c>
      <c r="M29" s="70">
        <v>393661</v>
      </c>
      <c r="N29" s="70">
        <v>310356</v>
      </c>
      <c r="O29" s="70">
        <v>235146</v>
      </c>
      <c r="P29" s="70">
        <v>0</v>
      </c>
      <c r="Q29" s="23">
        <f t="shared" ref="Q29:X29" si="0">SUM(Q6:Q28)</f>
        <v>205715</v>
      </c>
      <c r="R29" s="79">
        <f t="shared" si="0"/>
        <v>218106</v>
      </c>
      <c r="S29" s="79">
        <f t="shared" si="0"/>
        <v>239888</v>
      </c>
      <c r="T29" s="79">
        <f t="shared" si="0"/>
        <v>201230</v>
      </c>
      <c r="U29" s="79">
        <f t="shared" si="0"/>
        <v>212585</v>
      </c>
      <c r="V29" s="79">
        <f t="shared" si="0"/>
        <v>170265.84000000008</v>
      </c>
      <c r="W29" s="79">
        <f t="shared" si="0"/>
        <v>198438</v>
      </c>
      <c r="X29" s="79">
        <f t="shared" si="0"/>
        <v>191404</v>
      </c>
      <c r="Y29" s="79">
        <f>SUM(Y6:Y28)</f>
        <v>191263</v>
      </c>
      <c r="Z29" s="79">
        <f>SUM(Z6:Z28)</f>
        <v>190380.30000000002</v>
      </c>
      <c r="AA29" s="79">
        <f>SUM(AA6:AA28)</f>
        <v>191125.69999999998</v>
      </c>
      <c r="AB29" s="79">
        <f>SUM(AB6:AB28)</f>
        <v>0</v>
      </c>
      <c r="AC29" s="79">
        <f>SUM(AC6:AC28)</f>
        <v>161362.94634631154</v>
      </c>
    </row>
    <row r="30" spans="1:29" s="17" customFormat="1" ht="15" customHeight="1" x14ac:dyDescent="0.2">
      <c r="A30" s="201" t="s">
        <v>639</v>
      </c>
      <c r="B30" s="202"/>
      <c r="C30" s="203"/>
      <c r="D30" s="203"/>
      <c r="E30" s="204"/>
      <c r="F30" s="203"/>
      <c r="G30" s="203"/>
      <c r="H30" s="205"/>
      <c r="I30" s="206"/>
      <c r="J30" s="206"/>
      <c r="K30" s="206"/>
      <c r="L30" s="206"/>
      <c r="M30" s="206"/>
      <c r="N30" s="206"/>
      <c r="O30" s="206"/>
      <c r="P30" s="206"/>
      <c r="Q30" s="207"/>
      <c r="R30" s="207"/>
      <c r="S30" s="207"/>
      <c r="T30" s="207"/>
      <c r="U30" s="208"/>
      <c r="V30" s="209"/>
      <c r="W30" s="206"/>
      <c r="X30" s="206"/>
      <c r="Y30" s="206"/>
      <c r="Z30" s="206"/>
      <c r="AA30" s="206"/>
      <c r="AB30" s="206"/>
      <c r="AC30" s="206"/>
    </row>
    <row r="31" spans="1:29" s="17" customFormat="1" ht="15" customHeight="1" x14ac:dyDescent="0.2">
      <c r="A31" s="210" t="s">
        <v>638</v>
      </c>
      <c r="B31" s="202"/>
      <c r="C31" s="203"/>
      <c r="D31" s="203"/>
      <c r="E31" s="204"/>
      <c r="F31" s="203"/>
      <c r="G31" s="203"/>
      <c r="H31" s="205"/>
      <c r="I31" s="206"/>
      <c r="J31" s="206"/>
      <c r="K31" s="206"/>
      <c r="L31" s="206"/>
      <c r="M31" s="206"/>
      <c r="N31" s="206"/>
      <c r="O31" s="206"/>
      <c r="P31" s="206"/>
      <c r="Q31" s="207"/>
      <c r="R31" s="207"/>
      <c r="S31" s="207"/>
      <c r="T31" s="207"/>
      <c r="U31" s="208"/>
      <c r="V31" s="209"/>
      <c r="W31" s="206"/>
      <c r="X31" s="206"/>
      <c r="Y31" s="206"/>
      <c r="Z31" s="206"/>
      <c r="AA31" s="206"/>
      <c r="AB31" s="206"/>
      <c r="AC31" s="206"/>
    </row>
    <row r="32" spans="1:29" s="17" customFormat="1" ht="13.5" x14ac:dyDescent="0.2">
      <c r="A32" s="202" t="s">
        <v>636</v>
      </c>
      <c r="B32" s="202"/>
      <c r="C32" s="202"/>
      <c r="D32" s="202"/>
      <c r="E32" s="211"/>
      <c r="F32" s="202"/>
      <c r="G32" s="202"/>
      <c r="H32" s="212"/>
      <c r="I32" s="213"/>
      <c r="J32" s="213"/>
      <c r="K32" s="213"/>
      <c r="L32" s="213"/>
      <c r="M32" s="213"/>
      <c r="N32" s="213"/>
      <c r="O32" s="213"/>
      <c r="P32" s="213"/>
      <c r="Q32" s="214"/>
      <c r="R32" s="214"/>
      <c r="S32" s="214"/>
      <c r="T32" s="214"/>
      <c r="U32" s="215"/>
      <c r="V32" s="216"/>
      <c r="W32" s="213"/>
      <c r="X32" s="213"/>
      <c r="Y32" s="213"/>
      <c r="Z32" s="213"/>
      <c r="AA32" s="213"/>
      <c r="AB32" s="213"/>
      <c r="AC32" s="213"/>
    </row>
    <row r="33" spans="1:29" s="17" customFormat="1" ht="13.5" x14ac:dyDescent="0.2">
      <c r="A33" s="217" t="s">
        <v>637</v>
      </c>
      <c r="B33" s="211"/>
      <c r="C33" s="202"/>
      <c r="D33" s="202"/>
      <c r="E33" s="211"/>
      <c r="F33" s="202"/>
      <c r="G33" s="202"/>
      <c r="H33" s="212"/>
      <c r="I33" s="213"/>
      <c r="J33" s="213"/>
      <c r="K33" s="213"/>
      <c r="L33" s="213"/>
      <c r="M33" s="213"/>
      <c r="N33" s="213"/>
      <c r="O33" s="213"/>
      <c r="P33" s="213"/>
      <c r="Q33" s="214"/>
      <c r="R33" s="214"/>
      <c r="S33" s="214"/>
      <c r="T33" s="214"/>
      <c r="U33" s="215"/>
      <c r="V33" s="216"/>
      <c r="W33" s="213"/>
      <c r="X33" s="213"/>
      <c r="Y33" s="213"/>
      <c r="Z33" s="213"/>
      <c r="AA33" s="213"/>
      <c r="AB33" s="213"/>
      <c r="AC33" s="213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AB34" s="223"/>
      <c r="AC34" s="223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AB35" s="223"/>
      <c r="AC35" s="223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AB36" s="223"/>
      <c r="AC36" s="223"/>
    </row>
    <row r="37" spans="1:29" s="17" customFormat="1" ht="20.100000000000001" customHeight="1" x14ac:dyDescent="0.2">
      <c r="A37" s="50"/>
      <c r="B37" s="50"/>
      <c r="Q37" s="25"/>
      <c r="R37" s="25"/>
      <c r="S37" s="25"/>
      <c r="T37" s="25"/>
      <c r="U37" s="25"/>
      <c r="V37" s="80"/>
      <c r="AB37" s="223"/>
      <c r="AC37" s="223"/>
    </row>
    <row r="38" spans="1:29" s="17" customFormat="1" ht="20.100000000000001" customHeight="1" x14ac:dyDescent="0.2">
      <c r="A38" s="147"/>
      <c r="B38" s="50"/>
      <c r="Q38" s="25"/>
      <c r="R38" s="25"/>
      <c r="S38" s="25"/>
      <c r="T38" s="25"/>
      <c r="U38" s="25"/>
      <c r="V38" s="80"/>
    </row>
    <row r="39" spans="1:29" x14ac:dyDescent="0.2">
      <c r="Q39" s="6"/>
      <c r="R39" s="6"/>
      <c r="S39" s="6"/>
      <c r="T39" s="6"/>
      <c r="U39" s="6"/>
    </row>
    <row r="40" spans="1:29" x14ac:dyDescent="0.2">
      <c r="Q40" s="6"/>
      <c r="R40" s="6"/>
      <c r="S40" s="6"/>
      <c r="T40" s="6"/>
      <c r="U40" s="6"/>
    </row>
    <row r="41" spans="1:29" ht="20.100000000000001" customHeight="1" x14ac:dyDescent="0.2">
      <c r="Q41" s="6"/>
      <c r="R41" s="6"/>
      <c r="S41" s="6"/>
      <c r="T41" s="6"/>
      <c r="U41" s="6"/>
    </row>
    <row r="42" spans="1:29" ht="20.100000000000001" customHeight="1" x14ac:dyDescent="0.2">
      <c r="Q42" s="6"/>
      <c r="R42" s="6"/>
      <c r="S42" s="6"/>
      <c r="T42" s="6"/>
      <c r="U42" s="6"/>
    </row>
    <row r="43" spans="1:29" ht="20.100000000000001" customHeight="1" x14ac:dyDescent="0.2">
      <c r="Q43" s="6"/>
      <c r="R43" s="6"/>
      <c r="S43" s="6"/>
      <c r="T43" s="6"/>
      <c r="U43" s="6"/>
    </row>
    <row r="44" spans="1:29" ht="20.100000000000001" customHeight="1" x14ac:dyDescent="0.2">
      <c r="Q44" s="6"/>
      <c r="R44" s="6"/>
      <c r="S44" s="6"/>
      <c r="T44" s="6"/>
      <c r="U44" s="6"/>
    </row>
    <row r="45" spans="1:29" ht="20.100000000000001" customHeight="1" x14ac:dyDescent="0.2">
      <c r="B45" s="50"/>
      <c r="C45" s="50"/>
      <c r="Q45" s="6"/>
      <c r="R45" s="6"/>
      <c r="S45" s="6"/>
      <c r="T45" s="6"/>
      <c r="U45" s="6"/>
    </row>
    <row r="46" spans="1:29" ht="20.100000000000001" customHeight="1" x14ac:dyDescent="0.2">
      <c r="B46" s="147"/>
      <c r="C46" s="50"/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</sheetData>
  <mergeCells count="3">
    <mergeCell ref="A4:A5"/>
    <mergeCell ref="A29:B29"/>
    <mergeCell ref="C4:AC4"/>
  </mergeCells>
  <pageMargins left="0.98425196850393704" right="0.98425196850393704" top="0.78740157480314965" bottom="0.78740157480314965" header="0.51181102362204722" footer="0.51181102362204722"/>
  <pageSetup paperSize="9" scale="81" orientation="landscape" horizontalDpi="4294967293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C51"/>
  <sheetViews>
    <sheetView showGridLines="0" topLeftCell="A13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7.140625" style="1" customWidth="1"/>
    <col min="3" max="16" width="6.7109375" style="1" hidden="1" customWidth="1"/>
    <col min="17" max="18" width="15.7109375" style="1" hidden="1" customWidth="1"/>
    <col min="19" max="19" width="17" style="1" hidden="1" customWidth="1"/>
    <col min="20" max="20" width="18.28515625" style="1" hidden="1" customWidth="1"/>
    <col min="21" max="21" width="17.28515625" style="1" hidden="1" customWidth="1"/>
    <col min="22" max="22" width="17.28515625" style="81" hidden="1" customWidth="1"/>
    <col min="23" max="23" width="17.140625" style="1" hidden="1" customWidth="1"/>
    <col min="24" max="24" width="17.140625" style="6" hidden="1" customWidth="1"/>
    <col min="25" max="29" width="17.140625" style="6" customWidth="1"/>
    <col min="30" max="16384" width="9.140625" style="1"/>
  </cols>
  <sheetData>
    <row r="1" spans="1:29" s="12" customFormat="1" ht="20.100000000000001" customHeight="1" x14ac:dyDescent="0.25">
      <c r="A1" s="27" t="s">
        <v>603</v>
      </c>
      <c r="B1" s="28"/>
      <c r="C1" s="28"/>
      <c r="D1" s="28"/>
      <c r="E1" s="29"/>
      <c r="F1" s="28"/>
      <c r="G1" s="28"/>
      <c r="H1" s="3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604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51">
        <v>1</v>
      </c>
      <c r="B6" s="172" t="s">
        <v>342</v>
      </c>
      <c r="C6" s="35">
        <v>7994</v>
      </c>
      <c r="D6" s="35">
        <v>3182</v>
      </c>
      <c r="E6" s="35">
        <v>10283</v>
      </c>
      <c r="F6" s="35">
        <v>10283</v>
      </c>
      <c r="G6" s="35">
        <v>12390</v>
      </c>
      <c r="H6" s="35">
        <v>12390</v>
      </c>
      <c r="I6" s="35">
        <v>5586</v>
      </c>
      <c r="J6" s="35">
        <v>7169</v>
      </c>
      <c r="K6" s="35">
        <v>6291</v>
      </c>
      <c r="L6" s="35">
        <v>8869</v>
      </c>
      <c r="M6" s="35">
        <v>6127</v>
      </c>
      <c r="N6" s="35">
        <v>8024</v>
      </c>
      <c r="O6" s="35">
        <v>8299</v>
      </c>
      <c r="P6" s="35">
        <v>0</v>
      </c>
      <c r="Q6" s="7">
        <v>2430</v>
      </c>
      <c r="R6" s="86">
        <v>2960</v>
      </c>
      <c r="S6" s="86">
        <v>3764</v>
      </c>
      <c r="T6" s="86">
        <v>5223</v>
      </c>
      <c r="U6" s="86">
        <v>5223</v>
      </c>
      <c r="V6" s="83">
        <v>1800.52</v>
      </c>
      <c r="W6" s="86">
        <v>2345</v>
      </c>
      <c r="X6" s="25">
        <v>2348</v>
      </c>
      <c r="Y6" s="25">
        <v>2824</v>
      </c>
      <c r="Z6" s="25">
        <v>2824</v>
      </c>
      <c r="AA6" s="25">
        <v>2824</v>
      </c>
      <c r="AB6" s="25">
        <v>0</v>
      </c>
      <c r="AC6" s="25">
        <f>[1]NTT!AC6-[2]NTT!AC6</f>
        <v>536.55552841599001</v>
      </c>
    </row>
    <row r="7" spans="1:29" s="17" customFormat="1" ht="20.100000000000001" customHeight="1" x14ac:dyDescent="0.25">
      <c r="A7" s="26">
        <v>2</v>
      </c>
      <c r="B7" s="172" t="s">
        <v>343</v>
      </c>
      <c r="C7" s="35">
        <v>7580</v>
      </c>
      <c r="D7" s="35">
        <v>7679</v>
      </c>
      <c r="E7" s="35">
        <v>7392</v>
      </c>
      <c r="F7" s="35">
        <v>7357</v>
      </c>
      <c r="G7" s="35">
        <v>14106</v>
      </c>
      <c r="H7" s="35">
        <v>14311</v>
      </c>
      <c r="I7" s="35">
        <v>9076</v>
      </c>
      <c r="J7" s="35">
        <v>10540</v>
      </c>
      <c r="K7" s="35">
        <v>10540</v>
      </c>
      <c r="L7" s="35">
        <v>10543</v>
      </c>
      <c r="M7" s="35">
        <v>7192</v>
      </c>
      <c r="N7" s="35">
        <v>10239</v>
      </c>
      <c r="O7" s="35">
        <v>7735</v>
      </c>
      <c r="P7" s="35">
        <v>0</v>
      </c>
      <c r="Q7" s="7">
        <v>7516</v>
      </c>
      <c r="R7" s="86">
        <v>7637</v>
      </c>
      <c r="S7" s="86">
        <v>10763</v>
      </c>
      <c r="T7" s="86">
        <v>10829</v>
      </c>
      <c r="U7" s="86">
        <v>10829</v>
      </c>
      <c r="V7" s="83">
        <v>5747.37</v>
      </c>
      <c r="W7" s="86">
        <v>11327</v>
      </c>
      <c r="X7" s="25">
        <v>11351</v>
      </c>
      <c r="Y7" s="25">
        <v>10663</v>
      </c>
      <c r="Z7" s="25">
        <v>10775</v>
      </c>
      <c r="AA7" s="25">
        <v>10392</v>
      </c>
      <c r="AB7" s="25">
        <v>0</v>
      </c>
      <c r="AC7" s="25">
        <f>[1]NTT!AC7-[2]NTT!AC7</f>
        <v>16474.383956424874</v>
      </c>
    </row>
    <row r="8" spans="1:29" s="17" customFormat="1" ht="20.100000000000001" customHeight="1" x14ac:dyDescent="0.25">
      <c r="A8" s="26">
        <v>3</v>
      </c>
      <c r="B8" s="172" t="s">
        <v>344</v>
      </c>
      <c r="C8" s="35">
        <v>12274</v>
      </c>
      <c r="D8" s="35">
        <v>9073</v>
      </c>
      <c r="E8" s="35">
        <v>13085</v>
      </c>
      <c r="F8" s="35">
        <v>15576</v>
      </c>
      <c r="G8" s="35">
        <v>15240</v>
      </c>
      <c r="H8" s="35">
        <v>13481</v>
      </c>
      <c r="I8" s="35">
        <v>14873</v>
      </c>
      <c r="J8" s="35">
        <v>12739</v>
      </c>
      <c r="K8" s="35">
        <v>12335</v>
      </c>
      <c r="L8" s="35">
        <v>7496</v>
      </c>
      <c r="M8" s="35">
        <v>6407</v>
      </c>
      <c r="N8" s="35">
        <v>8805</v>
      </c>
      <c r="O8" s="35">
        <v>8693</v>
      </c>
      <c r="P8" s="35">
        <v>0</v>
      </c>
      <c r="Q8" s="7">
        <f>20+4+1140+106+153+137+3173+3338+1132</f>
        <v>9203</v>
      </c>
      <c r="R8" s="86">
        <v>9203</v>
      </c>
      <c r="S8" s="86">
        <v>9712</v>
      </c>
      <c r="T8" s="86">
        <v>8813</v>
      </c>
      <c r="U8" s="86">
        <v>8813</v>
      </c>
      <c r="V8" s="83">
        <v>3142.98</v>
      </c>
      <c r="W8" s="86">
        <v>5991</v>
      </c>
      <c r="X8" s="25">
        <v>4722</v>
      </c>
      <c r="Y8" s="25">
        <v>4751</v>
      </c>
      <c r="Z8" s="25">
        <v>5338</v>
      </c>
      <c r="AA8" s="25">
        <v>5401</v>
      </c>
      <c r="AB8" s="25">
        <v>0</v>
      </c>
      <c r="AC8" s="25">
        <f>[1]NTT!AC8-[2]NTT!AC8</f>
        <v>7300.0914926881851</v>
      </c>
    </row>
    <row r="9" spans="1:29" s="17" customFormat="1" ht="20.100000000000001" customHeight="1" x14ac:dyDescent="0.25">
      <c r="A9" s="26">
        <v>4</v>
      </c>
      <c r="B9" s="172" t="s">
        <v>345</v>
      </c>
      <c r="C9" s="35">
        <v>1627</v>
      </c>
      <c r="D9" s="35">
        <v>1895</v>
      </c>
      <c r="E9" s="35">
        <v>1657</v>
      </c>
      <c r="F9" s="35">
        <v>1657</v>
      </c>
      <c r="G9" s="35">
        <v>3050</v>
      </c>
      <c r="H9" s="35">
        <v>2196</v>
      </c>
      <c r="I9" s="35">
        <v>3175</v>
      </c>
      <c r="J9" s="35">
        <v>2196</v>
      </c>
      <c r="K9" s="35">
        <v>3826</v>
      </c>
      <c r="L9" s="35">
        <v>5271</v>
      </c>
      <c r="M9" s="35">
        <v>4393</v>
      </c>
      <c r="N9" s="35">
        <v>3643</v>
      </c>
      <c r="O9" s="35">
        <v>4591</v>
      </c>
      <c r="P9" s="35">
        <v>0</v>
      </c>
      <c r="Q9" s="7">
        <f>12+463+1277+48+66+296+560+793</f>
        <v>3515</v>
      </c>
      <c r="R9" s="86">
        <v>2718</v>
      </c>
      <c r="S9" s="86">
        <v>2844</v>
      </c>
      <c r="T9" s="86">
        <v>2985</v>
      </c>
      <c r="U9" s="86">
        <v>2984</v>
      </c>
      <c r="V9" s="83">
        <v>2080.2800000000002</v>
      </c>
      <c r="W9" s="86">
        <v>3673</v>
      </c>
      <c r="X9" s="25">
        <v>3217</v>
      </c>
      <c r="Y9" s="25">
        <v>5319</v>
      </c>
      <c r="Z9" s="25">
        <v>4315</v>
      </c>
      <c r="AA9" s="25">
        <v>4794</v>
      </c>
      <c r="AB9" s="25">
        <v>0</v>
      </c>
      <c r="AC9" s="25">
        <f>[1]NTT!AC9-[2]NTT!AC9</f>
        <v>1714.9101633140472</v>
      </c>
    </row>
    <row r="10" spans="1:29" s="17" customFormat="1" ht="20.100000000000001" customHeight="1" x14ac:dyDescent="0.25">
      <c r="A10" s="26">
        <v>5</v>
      </c>
      <c r="B10" s="172" t="s">
        <v>346</v>
      </c>
      <c r="C10" s="35">
        <v>3474</v>
      </c>
      <c r="D10" s="35">
        <v>1685</v>
      </c>
      <c r="E10" s="35">
        <v>3715</v>
      </c>
      <c r="F10" s="35">
        <v>3567</v>
      </c>
      <c r="G10" s="35">
        <v>3432</v>
      </c>
      <c r="H10" s="35">
        <v>3385</v>
      </c>
      <c r="I10" s="35">
        <v>2711</v>
      </c>
      <c r="J10" s="35">
        <v>3595</v>
      </c>
      <c r="K10" s="35">
        <v>3601</v>
      </c>
      <c r="L10" s="35">
        <v>4202</v>
      </c>
      <c r="M10" s="35">
        <v>3765</v>
      </c>
      <c r="N10" s="35">
        <v>3417</v>
      </c>
      <c r="O10" s="35">
        <v>2962</v>
      </c>
      <c r="P10" s="35">
        <v>0</v>
      </c>
      <c r="Q10" s="7">
        <f>1514+46+1581+1055+446</f>
        <v>4642</v>
      </c>
      <c r="R10" s="86">
        <v>5147</v>
      </c>
      <c r="S10" s="86">
        <v>6533</v>
      </c>
      <c r="T10" s="86">
        <v>6316</v>
      </c>
      <c r="U10" s="86">
        <v>6316</v>
      </c>
      <c r="V10" s="83">
        <v>2172.85</v>
      </c>
      <c r="W10" s="86">
        <v>6792</v>
      </c>
      <c r="X10" s="25">
        <v>7403</v>
      </c>
      <c r="Y10" s="25">
        <v>6886</v>
      </c>
      <c r="Z10" s="25">
        <v>5235</v>
      </c>
      <c r="AA10" s="25">
        <v>7442</v>
      </c>
      <c r="AB10" s="25">
        <v>0</v>
      </c>
      <c r="AC10" s="25">
        <f>[1]NTT!AC10-[2]NTT!AC10</f>
        <v>4504.8479416638511</v>
      </c>
    </row>
    <row r="11" spans="1:29" s="17" customFormat="1" ht="20.100000000000001" customHeight="1" x14ac:dyDescent="0.25">
      <c r="A11" s="26">
        <v>6</v>
      </c>
      <c r="B11" s="172" t="s">
        <v>347</v>
      </c>
      <c r="C11" s="35">
        <v>1717</v>
      </c>
      <c r="D11" s="35">
        <v>1161</v>
      </c>
      <c r="E11" s="35">
        <v>3045</v>
      </c>
      <c r="F11" s="35">
        <v>3045</v>
      </c>
      <c r="G11" s="35">
        <v>3330</v>
      </c>
      <c r="H11" s="35">
        <v>3840</v>
      </c>
      <c r="I11" s="35">
        <v>3929</v>
      </c>
      <c r="J11" s="35">
        <v>4553</v>
      </c>
      <c r="K11" s="35">
        <v>4599</v>
      </c>
      <c r="L11" s="35">
        <v>4578</v>
      </c>
      <c r="M11" s="35">
        <v>3940</v>
      </c>
      <c r="N11" s="35">
        <v>4540</v>
      </c>
      <c r="O11" s="35">
        <v>6872</v>
      </c>
      <c r="P11" s="35">
        <v>0</v>
      </c>
      <c r="Q11" s="7">
        <v>4175</v>
      </c>
      <c r="R11" s="86">
        <v>4762</v>
      </c>
      <c r="S11" s="86">
        <v>4626</v>
      </c>
      <c r="T11" s="86">
        <v>4265</v>
      </c>
      <c r="U11" s="86">
        <v>4265</v>
      </c>
      <c r="V11" s="83">
        <v>6011.68</v>
      </c>
      <c r="W11" s="86">
        <v>10870</v>
      </c>
      <c r="X11" s="25">
        <v>4096</v>
      </c>
      <c r="Y11" s="25">
        <v>4510</v>
      </c>
      <c r="Z11" s="25">
        <v>4512</v>
      </c>
      <c r="AA11" s="25">
        <v>4562</v>
      </c>
      <c r="AB11" s="25">
        <v>0</v>
      </c>
      <c r="AC11" s="25">
        <f>[1]NTT!AC11-[2]NTT!AC11</f>
        <v>2903.3017094694387</v>
      </c>
    </row>
    <row r="12" spans="1:29" s="17" customFormat="1" ht="20.100000000000001" customHeight="1" x14ac:dyDescent="0.25">
      <c r="A12" s="26">
        <v>7</v>
      </c>
      <c r="B12" s="172" t="s">
        <v>348</v>
      </c>
      <c r="C12" s="35">
        <v>506</v>
      </c>
      <c r="D12" s="35">
        <v>478</v>
      </c>
      <c r="E12" s="35">
        <v>531</v>
      </c>
      <c r="F12" s="35">
        <v>531</v>
      </c>
      <c r="G12" s="35">
        <v>502</v>
      </c>
      <c r="H12" s="35">
        <v>447</v>
      </c>
      <c r="I12" s="35">
        <v>292</v>
      </c>
      <c r="J12" s="35">
        <v>176</v>
      </c>
      <c r="K12" s="35">
        <v>343</v>
      </c>
      <c r="L12" s="35">
        <v>382</v>
      </c>
      <c r="M12" s="35">
        <v>372</v>
      </c>
      <c r="N12" s="35">
        <v>1582</v>
      </c>
      <c r="O12" s="35">
        <v>200</v>
      </c>
      <c r="P12" s="35">
        <v>0</v>
      </c>
      <c r="Q12" s="7">
        <v>321</v>
      </c>
      <c r="R12" s="86">
        <v>520</v>
      </c>
      <c r="S12" s="86">
        <v>1176</v>
      </c>
      <c r="T12" s="86">
        <v>1210</v>
      </c>
      <c r="U12" s="86">
        <v>1210</v>
      </c>
      <c r="V12" s="83">
        <v>360.68</v>
      </c>
      <c r="W12" s="86">
        <v>393</v>
      </c>
      <c r="X12" s="25">
        <v>479</v>
      </c>
      <c r="Y12" s="25">
        <v>397</v>
      </c>
      <c r="Z12" s="25">
        <v>501</v>
      </c>
      <c r="AA12" s="25">
        <v>480</v>
      </c>
      <c r="AB12" s="25">
        <v>0</v>
      </c>
      <c r="AC12" s="25">
        <f>[1]NTT!AC12-[2]NTT!AC12</f>
        <v>501.93803762410533</v>
      </c>
    </row>
    <row r="13" spans="1:29" s="17" customFormat="1" ht="20.100000000000001" customHeight="1" x14ac:dyDescent="0.25">
      <c r="A13" s="26">
        <v>8</v>
      </c>
      <c r="B13" s="172" t="s">
        <v>349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55</v>
      </c>
      <c r="K13" s="35">
        <v>55</v>
      </c>
      <c r="L13" s="35">
        <v>57</v>
      </c>
      <c r="M13" s="35">
        <v>57</v>
      </c>
      <c r="N13" s="35">
        <v>48</v>
      </c>
      <c r="O13" s="35">
        <v>53</v>
      </c>
      <c r="P13" s="35">
        <v>0</v>
      </c>
      <c r="Q13" s="7">
        <v>19</v>
      </c>
      <c r="R13" s="86">
        <v>20</v>
      </c>
      <c r="S13" s="86">
        <v>139</v>
      </c>
      <c r="T13" s="86">
        <v>229</v>
      </c>
      <c r="U13" s="86">
        <v>229</v>
      </c>
      <c r="V13" s="83">
        <v>125.86</v>
      </c>
      <c r="W13" s="86">
        <v>44</v>
      </c>
      <c r="X13" s="25">
        <v>46</v>
      </c>
      <c r="Y13" s="25">
        <v>46</v>
      </c>
      <c r="Z13" s="25">
        <v>50</v>
      </c>
      <c r="AA13" s="25">
        <v>53</v>
      </c>
      <c r="AB13" s="25">
        <v>0</v>
      </c>
      <c r="AC13" s="25">
        <f>[1]NTT!AC13-[2]NTT!AC13</f>
        <v>53.997264942623588</v>
      </c>
    </row>
    <row r="14" spans="1:29" s="17" customFormat="1" ht="20.100000000000001" customHeight="1" x14ac:dyDescent="0.25">
      <c r="A14" s="26">
        <v>9</v>
      </c>
      <c r="B14" s="172" t="s">
        <v>350</v>
      </c>
      <c r="C14" s="35">
        <v>264</v>
      </c>
      <c r="D14" s="35">
        <v>94</v>
      </c>
      <c r="E14" s="35">
        <v>670</v>
      </c>
      <c r="F14" s="35">
        <v>716</v>
      </c>
      <c r="G14" s="35">
        <v>105</v>
      </c>
      <c r="H14" s="35">
        <v>316</v>
      </c>
      <c r="I14" s="35">
        <v>329</v>
      </c>
      <c r="J14" s="35">
        <v>230</v>
      </c>
      <c r="K14" s="35">
        <v>149</v>
      </c>
      <c r="L14" s="35">
        <v>270</v>
      </c>
      <c r="M14" s="35">
        <v>252</v>
      </c>
      <c r="N14" s="35">
        <v>203</v>
      </c>
      <c r="O14" s="35">
        <v>209</v>
      </c>
      <c r="P14" s="35">
        <v>0</v>
      </c>
      <c r="Q14" s="7">
        <f>135+82+7+3</f>
        <v>227</v>
      </c>
      <c r="R14" s="86">
        <v>259</v>
      </c>
      <c r="S14" s="86">
        <v>887</v>
      </c>
      <c r="T14" s="86">
        <v>952</v>
      </c>
      <c r="U14" s="86">
        <v>952</v>
      </c>
      <c r="V14" s="83">
        <v>305.45</v>
      </c>
      <c r="W14" s="86">
        <v>568</v>
      </c>
      <c r="X14" s="25">
        <v>567</v>
      </c>
      <c r="Y14" s="25">
        <v>511</v>
      </c>
      <c r="Z14" s="25">
        <v>673</v>
      </c>
      <c r="AA14" s="25">
        <v>896</v>
      </c>
      <c r="AB14" s="25">
        <v>0</v>
      </c>
      <c r="AC14" s="25">
        <f>[1]NTT!AC14-[2]NTT!AC14</f>
        <v>567.24534406052351</v>
      </c>
    </row>
    <row r="15" spans="1:29" s="17" customFormat="1" ht="20.100000000000001" customHeight="1" x14ac:dyDescent="0.25">
      <c r="A15" s="26">
        <v>10</v>
      </c>
      <c r="B15" s="172" t="s">
        <v>351</v>
      </c>
      <c r="C15" s="35">
        <v>4724</v>
      </c>
      <c r="D15" s="35">
        <v>1523</v>
      </c>
      <c r="E15" s="35">
        <v>1500</v>
      </c>
      <c r="F15" s="35">
        <v>1620</v>
      </c>
      <c r="G15" s="35">
        <v>1836</v>
      </c>
      <c r="H15" s="35">
        <v>1834</v>
      </c>
      <c r="I15" s="35">
        <v>1821</v>
      </c>
      <c r="J15" s="35">
        <v>1669</v>
      </c>
      <c r="K15" s="35">
        <v>1454</v>
      </c>
      <c r="L15" s="35">
        <v>2007</v>
      </c>
      <c r="M15" s="35">
        <v>1639</v>
      </c>
      <c r="N15" s="35">
        <v>1741</v>
      </c>
      <c r="O15" s="35">
        <v>1604</v>
      </c>
      <c r="P15" s="35">
        <v>0</v>
      </c>
      <c r="Q15" s="7">
        <f>982+629+329+30</f>
        <v>1970</v>
      </c>
      <c r="R15" s="86">
        <v>1970</v>
      </c>
      <c r="S15" s="86">
        <v>2232</v>
      </c>
      <c r="T15" s="86">
        <v>2304</v>
      </c>
      <c r="U15" s="86">
        <v>2304</v>
      </c>
      <c r="V15" s="83">
        <v>836.53</v>
      </c>
      <c r="W15" s="86">
        <v>2307</v>
      </c>
      <c r="X15" s="25">
        <v>1206</v>
      </c>
      <c r="Y15" s="25">
        <v>2247</v>
      </c>
      <c r="Z15" s="25">
        <v>2276.6999999999998</v>
      </c>
      <c r="AA15" s="25">
        <v>2277.6999999999998</v>
      </c>
      <c r="AB15" s="25">
        <v>0</v>
      </c>
      <c r="AC15" s="25">
        <f>[1]NTT!AC15-[2]NTT!AC15</f>
        <v>1082.712271380884</v>
      </c>
    </row>
    <row r="16" spans="1:29" s="17" customFormat="1" ht="20.100000000000001" customHeight="1" x14ac:dyDescent="0.25">
      <c r="A16" s="26">
        <v>11</v>
      </c>
      <c r="B16" s="172" t="s">
        <v>352</v>
      </c>
      <c r="C16" s="35">
        <v>4220</v>
      </c>
      <c r="D16" s="35">
        <v>3479</v>
      </c>
      <c r="E16" s="35">
        <v>4166</v>
      </c>
      <c r="F16" s="35">
        <v>4462</v>
      </c>
      <c r="G16" s="35">
        <v>4746</v>
      </c>
      <c r="H16" s="35">
        <v>4648</v>
      </c>
      <c r="I16" s="35">
        <v>5016</v>
      </c>
      <c r="J16" s="35">
        <v>3907</v>
      </c>
      <c r="K16" s="35">
        <v>3907</v>
      </c>
      <c r="L16" s="35">
        <v>1504</v>
      </c>
      <c r="M16" s="35">
        <v>939</v>
      </c>
      <c r="N16" s="35">
        <v>3283</v>
      </c>
      <c r="O16" s="35">
        <v>2309</v>
      </c>
      <c r="P16" s="35">
        <v>0</v>
      </c>
      <c r="Q16" s="7">
        <f>3+500+396+285+804+446+479</f>
        <v>2913</v>
      </c>
      <c r="R16" s="86">
        <v>2632</v>
      </c>
      <c r="S16" s="86">
        <v>3578</v>
      </c>
      <c r="T16" s="86">
        <v>5164</v>
      </c>
      <c r="U16" s="86">
        <v>6896</v>
      </c>
      <c r="V16" s="83">
        <v>3080.58</v>
      </c>
      <c r="W16" s="86">
        <v>4564</v>
      </c>
      <c r="X16" s="25">
        <v>4724</v>
      </c>
      <c r="Y16" s="25">
        <v>4774</v>
      </c>
      <c r="Z16" s="25">
        <v>4885</v>
      </c>
      <c r="AA16" s="25">
        <v>4857</v>
      </c>
      <c r="AB16" s="25">
        <v>0</v>
      </c>
      <c r="AC16" s="25">
        <f>[1]NTT!AC16-[2]NTT!AC16</f>
        <v>1539.8717643445316</v>
      </c>
    </row>
    <row r="17" spans="1:29" s="17" customFormat="1" ht="20.100000000000001" customHeight="1" x14ac:dyDescent="0.25">
      <c r="A17" s="26">
        <v>12</v>
      </c>
      <c r="B17" s="172" t="s">
        <v>353</v>
      </c>
      <c r="C17" s="35">
        <v>5881</v>
      </c>
      <c r="D17" s="35">
        <v>2710</v>
      </c>
      <c r="E17" s="35">
        <v>4226</v>
      </c>
      <c r="F17" s="35">
        <v>2756</v>
      </c>
      <c r="G17" s="35">
        <v>2784</v>
      </c>
      <c r="H17" s="35">
        <v>5899</v>
      </c>
      <c r="I17" s="35">
        <v>6218</v>
      </c>
      <c r="J17" s="35">
        <v>6695</v>
      </c>
      <c r="K17" s="35">
        <v>7159</v>
      </c>
      <c r="L17" s="35">
        <v>5967</v>
      </c>
      <c r="M17" s="35">
        <v>4225</v>
      </c>
      <c r="N17" s="35">
        <v>7779</v>
      </c>
      <c r="O17" s="35">
        <v>5002</v>
      </c>
      <c r="P17" s="35">
        <v>0</v>
      </c>
      <c r="Q17" s="7">
        <f>1493+674+135+1010</f>
        <v>3312</v>
      </c>
      <c r="R17" s="86">
        <v>3312</v>
      </c>
      <c r="S17" s="86">
        <v>5554</v>
      </c>
      <c r="T17" s="86">
        <v>5563</v>
      </c>
      <c r="U17" s="86">
        <v>5563</v>
      </c>
      <c r="V17" s="83">
        <v>2718.1</v>
      </c>
      <c r="W17" s="86">
        <v>3711</v>
      </c>
      <c r="X17" s="25">
        <v>3900</v>
      </c>
      <c r="Y17" s="25">
        <v>5910</v>
      </c>
      <c r="Z17" s="25">
        <v>6022</v>
      </c>
      <c r="AA17" s="25">
        <v>6066</v>
      </c>
      <c r="AB17" s="25">
        <v>0</v>
      </c>
      <c r="AC17" s="25">
        <f>[1]NTT!AC17-[2]NTT!AC17</f>
        <v>1461.7830121268016</v>
      </c>
    </row>
    <row r="18" spans="1:29" s="17" customFormat="1" ht="20.100000000000001" customHeight="1" x14ac:dyDescent="0.25">
      <c r="A18" s="26">
        <v>13</v>
      </c>
      <c r="B18" s="172" t="s">
        <v>354</v>
      </c>
      <c r="C18" s="35">
        <v>19805</v>
      </c>
      <c r="D18" s="35">
        <v>11235</v>
      </c>
      <c r="E18" s="35">
        <v>13545</v>
      </c>
      <c r="F18" s="35">
        <v>15760</v>
      </c>
      <c r="G18" s="35">
        <v>15462</v>
      </c>
      <c r="H18" s="35">
        <v>16486</v>
      </c>
      <c r="I18" s="35">
        <v>25367</v>
      </c>
      <c r="J18" s="35">
        <v>25367</v>
      </c>
      <c r="K18" s="35">
        <v>26895</v>
      </c>
      <c r="L18" s="35">
        <v>26807</v>
      </c>
      <c r="M18" s="35">
        <v>24551</v>
      </c>
      <c r="N18" s="35">
        <v>18524</v>
      </c>
      <c r="O18" s="35">
        <v>17916</v>
      </c>
      <c r="P18" s="35">
        <v>0</v>
      </c>
      <c r="Q18" s="7">
        <v>10284</v>
      </c>
      <c r="R18" s="86">
        <v>10284</v>
      </c>
      <c r="S18" s="86">
        <v>11374</v>
      </c>
      <c r="T18" s="86">
        <v>11735</v>
      </c>
      <c r="U18" s="86">
        <v>11735</v>
      </c>
      <c r="V18" s="83">
        <v>8721.61</v>
      </c>
      <c r="W18" s="86">
        <v>11899</v>
      </c>
      <c r="X18" s="25">
        <v>12556</v>
      </c>
      <c r="Y18" s="25">
        <v>10218</v>
      </c>
      <c r="Z18" s="25">
        <v>10451</v>
      </c>
      <c r="AA18" s="25">
        <v>8830</v>
      </c>
      <c r="AB18" s="25">
        <v>0</v>
      </c>
      <c r="AC18" s="25">
        <f>[1]NTT!AC18-[2]NTT!AC18</f>
        <v>3637.4347233510343</v>
      </c>
    </row>
    <row r="19" spans="1:29" s="17" customFormat="1" ht="20.100000000000001" customHeight="1" x14ac:dyDescent="0.25">
      <c r="A19" s="26">
        <v>14</v>
      </c>
      <c r="B19" s="172" t="s">
        <v>355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5071</v>
      </c>
      <c r="M19" s="35">
        <v>4017</v>
      </c>
      <c r="N19" s="35">
        <v>4339</v>
      </c>
      <c r="O19" s="35">
        <v>4331</v>
      </c>
      <c r="P19" s="35">
        <v>0</v>
      </c>
      <c r="Q19" s="7">
        <f>2313+50+959+1677+232</f>
        <v>5231</v>
      </c>
      <c r="R19" s="86">
        <v>4775</v>
      </c>
      <c r="S19" s="86">
        <v>5152</v>
      </c>
      <c r="T19" s="86">
        <v>6297</v>
      </c>
      <c r="U19" s="86">
        <v>5297</v>
      </c>
      <c r="V19" s="83">
        <v>4468.5</v>
      </c>
      <c r="W19" s="86">
        <v>4049</v>
      </c>
      <c r="X19" s="25">
        <v>5035</v>
      </c>
      <c r="Y19" s="25">
        <v>5185</v>
      </c>
      <c r="Z19" s="25">
        <v>4670</v>
      </c>
      <c r="AA19" s="25">
        <v>4982</v>
      </c>
      <c r="AB19" s="25">
        <v>0</v>
      </c>
      <c r="AC19" s="25">
        <f>[1]NTT!AC19-[2]NTT!AC19</f>
        <v>836.7973834298009</v>
      </c>
    </row>
    <row r="20" spans="1:29" s="17" customFormat="1" ht="20.100000000000001" customHeight="1" x14ac:dyDescent="0.25">
      <c r="A20" s="26">
        <v>15</v>
      </c>
      <c r="B20" s="172" t="s">
        <v>356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12397</v>
      </c>
      <c r="O20" s="35">
        <v>11222</v>
      </c>
      <c r="P20" s="35">
        <v>0</v>
      </c>
      <c r="Q20" s="7">
        <f>6539+1018+1325+564+1541</f>
        <v>10987</v>
      </c>
      <c r="R20" s="86">
        <v>10607</v>
      </c>
      <c r="S20" s="86">
        <v>10935</v>
      </c>
      <c r="T20" s="86">
        <v>11013</v>
      </c>
      <c r="U20" s="86">
        <v>11013</v>
      </c>
      <c r="V20" s="83">
        <v>3853.69</v>
      </c>
      <c r="W20" s="86">
        <v>10859</v>
      </c>
      <c r="X20" s="25">
        <v>10859</v>
      </c>
      <c r="Y20" s="25">
        <v>11386</v>
      </c>
      <c r="Z20" s="25">
        <v>11522</v>
      </c>
      <c r="AA20" s="25">
        <v>11561</v>
      </c>
      <c r="AB20" s="25">
        <v>0</v>
      </c>
      <c r="AC20" s="25">
        <f>[1]NTT!AC20-[2]NTT!AC20</f>
        <v>7239.6196325231631</v>
      </c>
    </row>
    <row r="21" spans="1:29" s="17" customFormat="1" ht="20.100000000000001" customHeight="1" x14ac:dyDescent="0.25">
      <c r="A21" s="26">
        <v>16</v>
      </c>
      <c r="B21" s="145" t="s">
        <v>357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7">
        <f>912+136+39+66+1818+325+774</f>
        <v>4070</v>
      </c>
      <c r="R21" s="86">
        <v>4074</v>
      </c>
      <c r="S21" s="86">
        <v>5099</v>
      </c>
      <c r="T21" s="86">
        <v>3416</v>
      </c>
      <c r="U21" s="86">
        <v>5045</v>
      </c>
      <c r="V21" s="83">
        <v>3344.48</v>
      </c>
      <c r="W21" s="86">
        <v>2853</v>
      </c>
      <c r="X21" s="25">
        <v>2565</v>
      </c>
      <c r="Y21" s="25">
        <v>2722</v>
      </c>
      <c r="Z21" s="25">
        <v>2742</v>
      </c>
      <c r="AA21" s="25">
        <v>2692</v>
      </c>
      <c r="AB21" s="25">
        <v>0</v>
      </c>
      <c r="AC21" s="25">
        <f>[1]NTT!AC21-[2]NTT!AC21</f>
        <v>3615.5556660016591</v>
      </c>
    </row>
    <row r="22" spans="1:29" s="17" customFormat="1" ht="20.100000000000001" customHeight="1" x14ac:dyDescent="0.25">
      <c r="A22" s="26">
        <v>17</v>
      </c>
      <c r="B22" s="145" t="s">
        <v>358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7">
        <f>10+188+10+1070+198+1884</f>
        <v>3360</v>
      </c>
      <c r="R22" s="86">
        <v>3360</v>
      </c>
      <c r="S22" s="86">
        <v>3496</v>
      </c>
      <c r="T22" s="86">
        <v>5045</v>
      </c>
      <c r="U22" s="86">
        <v>3416</v>
      </c>
      <c r="V22" s="83">
        <v>970.26</v>
      </c>
      <c r="W22" s="86">
        <v>4166</v>
      </c>
      <c r="X22" s="25">
        <v>3475</v>
      </c>
      <c r="Y22" s="25">
        <v>3475</v>
      </c>
      <c r="Z22" s="25">
        <v>3609</v>
      </c>
      <c r="AA22" s="25">
        <v>4019</v>
      </c>
      <c r="AB22" s="25">
        <v>0</v>
      </c>
      <c r="AC22" s="25">
        <f>[1]NTT!AC22-[2]NTT!AC22</f>
        <v>1226.827593498293</v>
      </c>
    </row>
    <row r="23" spans="1:29" s="17" customFormat="1" ht="20.100000000000001" customHeight="1" x14ac:dyDescent="0.25">
      <c r="A23" s="26">
        <v>18</v>
      </c>
      <c r="B23" s="145" t="s">
        <v>359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7">
        <f>2043+554+72+351</f>
        <v>3020</v>
      </c>
      <c r="R23" s="86">
        <v>3020</v>
      </c>
      <c r="S23" s="86">
        <v>3150</v>
      </c>
      <c r="T23" s="86">
        <v>3162</v>
      </c>
      <c r="U23" s="86">
        <v>2940</v>
      </c>
      <c r="V23" s="83">
        <v>5381.01</v>
      </c>
      <c r="W23" s="86">
        <v>4434</v>
      </c>
      <c r="X23" s="25">
        <v>4039</v>
      </c>
      <c r="Y23" s="25">
        <v>4160</v>
      </c>
      <c r="Z23" s="25">
        <v>4709</v>
      </c>
      <c r="AA23" s="25">
        <v>4658</v>
      </c>
      <c r="AB23" s="25">
        <v>0</v>
      </c>
      <c r="AC23" s="25">
        <f>[1]NTT!AC23-[2]NTT!AC23</f>
        <v>2805.4260911058473</v>
      </c>
    </row>
    <row r="24" spans="1:29" s="17" customFormat="1" ht="20.100000000000001" customHeight="1" x14ac:dyDescent="0.25">
      <c r="A24" s="26">
        <v>19</v>
      </c>
      <c r="B24" s="145" t="s">
        <v>360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7">
        <f>4553+278+894+3477</f>
        <v>9202</v>
      </c>
      <c r="R24" s="86">
        <v>9202</v>
      </c>
      <c r="S24" s="86">
        <v>10534</v>
      </c>
      <c r="T24" s="86">
        <v>10919</v>
      </c>
      <c r="U24" s="86">
        <v>10919</v>
      </c>
      <c r="V24" s="83">
        <v>7817.7</v>
      </c>
      <c r="W24" s="86">
        <v>11952</v>
      </c>
      <c r="X24" s="25">
        <v>11411</v>
      </c>
      <c r="Y24" s="25">
        <v>9150.6</v>
      </c>
      <c r="Z24" s="25">
        <v>10605.9</v>
      </c>
      <c r="AA24" s="25">
        <v>10699.1</v>
      </c>
      <c r="AB24" s="25">
        <v>0</v>
      </c>
      <c r="AC24" s="25">
        <f>[1]NTT!AC24-[2]NTT!AC24</f>
        <v>357.32578505080346</v>
      </c>
    </row>
    <row r="25" spans="1:29" s="17" customFormat="1" ht="20.100000000000001" customHeight="1" x14ac:dyDescent="0.25">
      <c r="A25" s="26">
        <v>20</v>
      </c>
      <c r="B25" s="145" t="s">
        <v>361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7">
        <v>0</v>
      </c>
      <c r="R25" s="86">
        <v>0</v>
      </c>
      <c r="S25" s="86">
        <v>0</v>
      </c>
      <c r="T25" s="86">
        <v>860</v>
      </c>
      <c r="U25" s="86">
        <v>860</v>
      </c>
      <c r="V25" s="83">
        <v>375.77</v>
      </c>
      <c r="W25" s="86">
        <v>1160</v>
      </c>
      <c r="X25" s="25">
        <v>1160</v>
      </c>
      <c r="Y25" s="25">
        <v>1184</v>
      </c>
      <c r="Z25" s="25">
        <v>1207</v>
      </c>
      <c r="AA25" s="25">
        <v>1239</v>
      </c>
      <c r="AB25" s="25">
        <v>0</v>
      </c>
      <c r="AC25" s="25">
        <f>[1]NTT!AC25-[2]NTT!AC25</f>
        <v>2387.6784165345639</v>
      </c>
    </row>
    <row r="26" spans="1:29" s="17" customFormat="1" ht="20.100000000000001" customHeight="1" x14ac:dyDescent="0.25">
      <c r="A26" s="26">
        <v>21</v>
      </c>
      <c r="B26" s="145" t="s">
        <v>362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7"/>
      <c r="R26" s="86"/>
      <c r="S26" s="86"/>
      <c r="T26" s="86"/>
      <c r="U26" s="86"/>
      <c r="V26" s="83"/>
      <c r="W26" s="86"/>
      <c r="X26" s="25">
        <v>7210</v>
      </c>
      <c r="Y26" s="25">
        <v>7378</v>
      </c>
      <c r="Z26" s="25">
        <v>6534</v>
      </c>
      <c r="AA26" s="25">
        <v>6534</v>
      </c>
      <c r="AB26" s="25">
        <v>0</v>
      </c>
      <c r="AC26" s="25">
        <f>[1]NTT!AC26-[2]NTT!AC26</f>
        <v>2921.7505739141452</v>
      </c>
    </row>
    <row r="27" spans="1:29" s="17" customFormat="1" ht="20.100000000000001" customHeight="1" x14ac:dyDescent="0.25">
      <c r="A27" s="26">
        <v>22</v>
      </c>
      <c r="B27" s="173" t="s">
        <v>363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25367</v>
      </c>
      <c r="J27" s="35">
        <v>0</v>
      </c>
      <c r="K27" s="35">
        <v>0</v>
      </c>
      <c r="L27" s="35">
        <v>376</v>
      </c>
      <c r="M27" s="35">
        <v>628</v>
      </c>
      <c r="N27" s="35">
        <v>341</v>
      </c>
      <c r="O27" s="35">
        <v>79</v>
      </c>
      <c r="P27" s="35">
        <v>0</v>
      </c>
      <c r="Q27" s="7">
        <v>224</v>
      </c>
      <c r="R27" s="86">
        <v>266</v>
      </c>
      <c r="S27" s="86">
        <v>204</v>
      </c>
      <c r="T27" s="86">
        <v>244</v>
      </c>
      <c r="U27" s="86">
        <v>245</v>
      </c>
      <c r="V27" s="83">
        <v>204.85</v>
      </c>
      <c r="W27" s="86">
        <v>127</v>
      </c>
      <c r="X27" s="25">
        <v>126</v>
      </c>
      <c r="Y27" s="25">
        <v>205</v>
      </c>
      <c r="Z27" s="25">
        <v>177</v>
      </c>
      <c r="AA27" s="25">
        <v>178</v>
      </c>
      <c r="AB27" s="25">
        <v>0</v>
      </c>
      <c r="AC27" s="25">
        <f>[1]NTT!AC27-[2]NTT!AC27</f>
        <v>152.36085714843745</v>
      </c>
    </row>
    <row r="28" spans="1:29" s="17" customFormat="1" ht="20.100000000000001" customHeight="1" thickBot="1" x14ac:dyDescent="0.3">
      <c r="A28" s="248" t="s">
        <v>27</v>
      </c>
      <c r="B28" s="249"/>
      <c r="C28" s="52">
        <v>70066</v>
      </c>
      <c r="D28" s="52">
        <v>44194</v>
      </c>
      <c r="E28" s="52">
        <v>63815</v>
      </c>
      <c r="F28" s="52">
        <v>67330</v>
      </c>
      <c r="G28" s="52">
        <v>76983</v>
      </c>
      <c r="H28" s="52">
        <v>79233</v>
      </c>
      <c r="I28" s="52">
        <v>103760</v>
      </c>
      <c r="J28" s="52">
        <v>78891</v>
      </c>
      <c r="K28" s="52">
        <v>81154</v>
      </c>
      <c r="L28" s="52">
        <v>83400</v>
      </c>
      <c r="M28" s="52">
        <v>68504</v>
      </c>
      <c r="N28" s="52">
        <v>88905</v>
      </c>
      <c r="O28" s="52">
        <v>82077</v>
      </c>
      <c r="P28" s="52">
        <v>0</v>
      </c>
      <c r="Q28" s="23">
        <f t="shared" ref="Q28:W28" si="0">SUM(Q6:Q27)</f>
        <v>86621</v>
      </c>
      <c r="R28" s="23">
        <f t="shared" si="0"/>
        <v>86728</v>
      </c>
      <c r="S28" s="79">
        <f t="shared" si="0"/>
        <v>101752</v>
      </c>
      <c r="T28" s="79">
        <f t="shared" si="0"/>
        <v>106544</v>
      </c>
      <c r="U28" s="79">
        <f t="shared" si="0"/>
        <v>107054</v>
      </c>
      <c r="V28" s="79">
        <f t="shared" si="0"/>
        <v>63520.75</v>
      </c>
      <c r="W28" s="79">
        <f t="shared" si="0"/>
        <v>104084</v>
      </c>
      <c r="X28" s="23">
        <f t="shared" ref="X28:AC28" si="1">SUM(X6:X27)</f>
        <v>102495</v>
      </c>
      <c r="Y28" s="23">
        <f t="shared" si="1"/>
        <v>103901.6</v>
      </c>
      <c r="Z28" s="23">
        <f t="shared" si="1"/>
        <v>103633.59999999999</v>
      </c>
      <c r="AA28" s="23">
        <f t="shared" si="1"/>
        <v>105436.8</v>
      </c>
      <c r="AB28" s="23">
        <f t="shared" si="1"/>
        <v>0</v>
      </c>
      <c r="AC28" s="23">
        <f t="shared" si="1"/>
        <v>63822.415209013605</v>
      </c>
    </row>
    <row r="29" spans="1:29" s="17" customFormat="1" ht="15" customHeight="1" x14ac:dyDescent="0.2">
      <c r="A29" s="201" t="s">
        <v>639</v>
      </c>
      <c r="B29" s="202"/>
      <c r="C29" s="203"/>
      <c r="D29" s="203"/>
      <c r="E29" s="204"/>
      <c r="F29" s="203"/>
      <c r="G29" s="203"/>
      <c r="H29" s="205"/>
      <c r="I29" s="206"/>
      <c r="J29" s="206"/>
      <c r="K29" s="206"/>
      <c r="L29" s="206"/>
      <c r="M29" s="206"/>
      <c r="N29" s="206"/>
      <c r="O29" s="206"/>
      <c r="P29" s="206"/>
      <c r="Q29" s="207"/>
      <c r="R29" s="207"/>
      <c r="S29" s="207"/>
      <c r="T29" s="207"/>
      <c r="U29" s="208"/>
      <c r="V29" s="209"/>
      <c r="W29" s="206"/>
      <c r="X29" s="206"/>
      <c r="Y29" s="206"/>
      <c r="Z29" s="206"/>
      <c r="AA29" s="206"/>
      <c r="AB29" s="206"/>
      <c r="AC29" s="206"/>
    </row>
    <row r="30" spans="1:29" s="17" customFormat="1" ht="15" customHeight="1" x14ac:dyDescent="0.2">
      <c r="A30" s="210" t="s">
        <v>638</v>
      </c>
      <c r="B30" s="202"/>
      <c r="C30" s="203"/>
      <c r="D30" s="203"/>
      <c r="E30" s="204"/>
      <c r="F30" s="203"/>
      <c r="G30" s="203"/>
      <c r="H30" s="205"/>
      <c r="I30" s="206"/>
      <c r="J30" s="206"/>
      <c r="K30" s="206"/>
      <c r="L30" s="206"/>
      <c r="M30" s="206"/>
      <c r="N30" s="206"/>
      <c r="O30" s="206"/>
      <c r="P30" s="206"/>
      <c r="Q30" s="207"/>
      <c r="R30" s="207"/>
      <c r="S30" s="207"/>
      <c r="T30" s="207"/>
      <c r="U30" s="208"/>
      <c r="V30" s="209"/>
      <c r="W30" s="206"/>
      <c r="X30" s="206"/>
      <c r="Y30" s="206"/>
      <c r="Z30" s="206"/>
      <c r="AA30" s="206"/>
      <c r="AB30" s="206"/>
      <c r="AC30" s="206"/>
    </row>
    <row r="31" spans="1:29" s="17" customFormat="1" ht="13.5" x14ac:dyDescent="0.2">
      <c r="A31" s="202" t="s">
        <v>636</v>
      </c>
      <c r="B31" s="202"/>
      <c r="C31" s="202"/>
      <c r="D31" s="202"/>
      <c r="E31" s="211"/>
      <c r="F31" s="202"/>
      <c r="G31" s="202"/>
      <c r="H31" s="212"/>
      <c r="I31" s="213"/>
      <c r="J31" s="213"/>
      <c r="K31" s="213"/>
      <c r="L31" s="213"/>
      <c r="M31" s="213"/>
      <c r="N31" s="213"/>
      <c r="O31" s="213"/>
      <c r="P31" s="213"/>
      <c r="Q31" s="214"/>
      <c r="R31" s="214"/>
      <c r="S31" s="214"/>
      <c r="T31" s="214"/>
      <c r="U31" s="215"/>
      <c r="V31" s="216"/>
      <c r="W31" s="213"/>
      <c r="X31" s="213"/>
      <c r="Y31" s="213"/>
      <c r="Z31" s="213"/>
      <c r="AA31" s="213"/>
      <c r="AB31" s="213"/>
      <c r="AC31" s="213"/>
    </row>
    <row r="32" spans="1:29" s="17" customFormat="1" ht="13.5" x14ac:dyDescent="0.2">
      <c r="A32" s="217" t="s">
        <v>637</v>
      </c>
      <c r="B32" s="211"/>
      <c r="C32" s="202"/>
      <c r="D32" s="202"/>
      <c r="E32" s="211"/>
      <c r="F32" s="202"/>
      <c r="G32" s="202"/>
      <c r="H32" s="212"/>
      <c r="I32" s="213"/>
      <c r="J32" s="213"/>
      <c r="K32" s="213"/>
      <c r="L32" s="213"/>
      <c r="M32" s="213"/>
      <c r="N32" s="213"/>
      <c r="O32" s="213"/>
      <c r="P32" s="213"/>
      <c r="Q32" s="214"/>
      <c r="R32" s="214"/>
      <c r="S32" s="214"/>
      <c r="T32" s="214"/>
      <c r="U32" s="215"/>
      <c r="V32" s="216"/>
      <c r="W32" s="213"/>
      <c r="X32" s="213"/>
      <c r="Y32" s="213"/>
      <c r="Z32" s="213"/>
      <c r="AA32" s="213"/>
      <c r="AB32" s="213"/>
      <c r="AC32" s="213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AB33" s="223"/>
      <c r="AC33" s="223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AB34" s="223"/>
      <c r="AC34" s="223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AB35" s="223"/>
      <c r="AC35" s="223"/>
    </row>
    <row r="36" spans="1:29" s="17" customFormat="1" ht="20.100000000000001" customHeight="1" x14ac:dyDescent="0.2">
      <c r="A36" s="50"/>
      <c r="B36" s="50"/>
      <c r="Q36" s="25"/>
      <c r="R36" s="25"/>
      <c r="S36" s="25"/>
      <c r="T36" s="25"/>
      <c r="U36" s="25"/>
      <c r="V36" s="80"/>
      <c r="AB36" s="223"/>
      <c r="AC36" s="223"/>
    </row>
    <row r="37" spans="1:29" s="17" customFormat="1" ht="20.100000000000001" customHeight="1" x14ac:dyDescent="0.2">
      <c r="A37" s="147"/>
      <c r="B37" s="50"/>
      <c r="Q37" s="25"/>
      <c r="R37" s="25"/>
      <c r="S37" s="25"/>
      <c r="T37" s="25"/>
      <c r="U37" s="25"/>
      <c r="V37" s="80"/>
    </row>
    <row r="38" spans="1:29" s="17" customFormat="1" ht="20.10000000000000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6"/>
      <c r="R38" s="6"/>
      <c r="S38" s="6"/>
      <c r="T38" s="6"/>
      <c r="U38" s="6"/>
      <c r="V38" s="81"/>
      <c r="W38" s="1"/>
      <c r="X38" s="1"/>
      <c r="Y38" s="1"/>
      <c r="Z38" s="1"/>
      <c r="AA38" s="1"/>
      <c r="AB38" s="1"/>
      <c r="AC38" s="1"/>
    </row>
    <row r="39" spans="1:29" s="17" customFormat="1" ht="20.10000000000000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6"/>
      <c r="R39" s="6"/>
      <c r="S39" s="6"/>
      <c r="T39" s="6"/>
      <c r="U39" s="6"/>
      <c r="V39" s="81"/>
      <c r="W39" s="1"/>
      <c r="X39" s="1"/>
      <c r="Y39" s="1"/>
      <c r="Z39" s="1"/>
      <c r="AA39" s="1"/>
      <c r="AB39" s="1"/>
      <c r="AC39" s="1"/>
    </row>
    <row r="40" spans="1:29" s="17" customFormat="1" ht="20.100000000000001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7"/>
      <c r="R40" s="7"/>
      <c r="S40" s="7"/>
      <c r="T40" s="7"/>
      <c r="U40" s="7"/>
      <c r="V40" s="80"/>
      <c r="X40" s="25"/>
      <c r="Y40" s="25"/>
      <c r="Z40" s="25"/>
      <c r="AA40" s="25"/>
      <c r="AB40" s="25"/>
      <c r="AC40" s="25"/>
    </row>
    <row r="41" spans="1:29" s="17" customFormat="1" ht="20.100000000000001" customHeight="1" x14ac:dyDescent="0.2">
      <c r="A41" s="50"/>
      <c r="B41" s="50"/>
      <c r="Q41" s="25"/>
      <c r="R41" s="25"/>
      <c r="S41" s="25"/>
      <c r="T41" s="25"/>
      <c r="U41" s="25"/>
      <c r="V41" s="80"/>
      <c r="X41" s="25"/>
      <c r="Y41" s="25"/>
      <c r="Z41" s="25"/>
      <c r="AA41" s="25"/>
      <c r="AB41" s="25"/>
      <c r="AC41" s="25"/>
    </row>
    <row r="42" spans="1:29" s="17" customFormat="1" ht="20.100000000000001" customHeight="1" x14ac:dyDescent="0.2">
      <c r="A42" s="147"/>
      <c r="B42" s="50"/>
      <c r="Q42" s="25"/>
      <c r="R42" s="25"/>
      <c r="S42" s="25"/>
      <c r="T42" s="25"/>
      <c r="U42" s="25"/>
      <c r="V42" s="80"/>
      <c r="X42" s="25"/>
      <c r="Y42" s="25"/>
      <c r="Z42" s="25"/>
      <c r="AA42" s="25"/>
      <c r="AB42" s="25"/>
      <c r="AC42" s="25"/>
    </row>
    <row r="43" spans="1:29" x14ac:dyDescent="0.2">
      <c r="Q43" s="6"/>
      <c r="R43" s="6"/>
      <c r="S43" s="6"/>
      <c r="T43" s="6"/>
      <c r="U43" s="6"/>
    </row>
    <row r="44" spans="1:29" x14ac:dyDescent="0.2">
      <c r="Q44" s="6"/>
      <c r="R44" s="6"/>
      <c r="S44" s="6"/>
      <c r="T44" s="6"/>
      <c r="U44" s="6"/>
    </row>
    <row r="45" spans="1:29" ht="20.100000000000001" customHeight="1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Q48" s="6"/>
      <c r="R48" s="6"/>
      <c r="S48" s="6"/>
      <c r="T48" s="6"/>
      <c r="U48" s="6"/>
    </row>
    <row r="49" spans="2:21" ht="20.100000000000001" customHeight="1" x14ac:dyDescent="0.2">
      <c r="B49" s="50"/>
      <c r="C49" s="50"/>
      <c r="Q49" s="6"/>
      <c r="R49" s="6"/>
      <c r="S49" s="6"/>
      <c r="T49" s="6"/>
      <c r="U49" s="6"/>
    </row>
    <row r="50" spans="2:21" ht="20.100000000000001" customHeight="1" x14ac:dyDescent="0.2">
      <c r="B50" s="147"/>
      <c r="C50" s="50"/>
      <c r="Q50" s="6"/>
      <c r="R50" s="6"/>
      <c r="S50" s="6"/>
      <c r="T50" s="6"/>
      <c r="U50" s="6"/>
    </row>
    <row r="51" spans="2:21" ht="20.100000000000001" customHeight="1" x14ac:dyDescent="0.2">
      <c r="Q51" s="6"/>
      <c r="R51" s="6"/>
      <c r="S51" s="6"/>
      <c r="T51" s="6"/>
      <c r="U51" s="6"/>
    </row>
  </sheetData>
  <mergeCells count="3">
    <mergeCell ref="A4:A5"/>
    <mergeCell ref="A28:B28"/>
    <mergeCell ref="C4:AC4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4294967293" verticalDpi="300" r:id="rId1"/>
  <ignoredErrors>
    <ignoredError sqref="V28:Y28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C49"/>
  <sheetViews>
    <sheetView showGridLines="0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15" width="7.28515625" style="1" hidden="1" customWidth="1"/>
    <col min="16" max="16" width="5.5703125" style="1" hidden="1" customWidth="1"/>
    <col min="17" max="18" width="15.7109375" style="1" hidden="1" customWidth="1"/>
    <col min="19" max="19" width="17.140625" style="1" hidden="1" customWidth="1"/>
    <col min="20" max="20" width="17" style="1" hidden="1" customWidth="1"/>
    <col min="21" max="21" width="15.7109375" style="1" hidden="1" customWidth="1"/>
    <col min="22" max="22" width="16.5703125" style="81" hidden="1" customWidth="1"/>
    <col min="23" max="23" width="16.42578125" style="1" hidden="1" customWidth="1"/>
    <col min="24" max="24" width="16.42578125" style="6" hidden="1" customWidth="1"/>
    <col min="25" max="29" width="16.42578125" style="6" customWidth="1"/>
    <col min="30" max="16384" width="9.140625" style="1"/>
  </cols>
  <sheetData>
    <row r="1" spans="1:29" s="12" customFormat="1" ht="20.100000000000001" customHeight="1" x14ac:dyDescent="0.25">
      <c r="A1" s="27" t="s">
        <v>605</v>
      </c>
      <c r="B1" s="8"/>
      <c r="C1" s="8"/>
      <c r="D1" s="8"/>
      <c r="E1" s="9"/>
      <c r="F1" s="8"/>
      <c r="G1" s="8"/>
      <c r="H1" s="10"/>
      <c r="I1" s="8"/>
      <c r="J1" s="8"/>
      <c r="K1" s="8"/>
      <c r="L1" s="11"/>
      <c r="M1" s="11"/>
      <c r="N1" s="11"/>
      <c r="O1" s="11"/>
      <c r="P1" s="11"/>
      <c r="Q1" s="11"/>
      <c r="R1" s="11"/>
      <c r="S1" s="11"/>
      <c r="T1" s="11"/>
      <c r="U1" s="11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606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13"/>
      <c r="C3" s="8"/>
      <c r="D3" s="8"/>
      <c r="E3" s="9"/>
      <c r="F3" s="8"/>
      <c r="G3" s="8"/>
      <c r="H3" s="10"/>
      <c r="I3" s="8"/>
      <c r="J3" s="8"/>
      <c r="K3" s="8"/>
      <c r="L3" s="8"/>
      <c r="M3" s="8"/>
      <c r="N3" s="8"/>
      <c r="O3" s="8"/>
      <c r="P3" s="8"/>
      <c r="Q3" s="8"/>
      <c r="R3" s="8"/>
      <c r="S3" s="13"/>
      <c r="T3" s="13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5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5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15">
        <v>1</v>
      </c>
      <c r="B6" s="197" t="s">
        <v>364</v>
      </c>
      <c r="C6" s="16">
        <v>12515</v>
      </c>
      <c r="D6" s="16">
        <v>10486</v>
      </c>
      <c r="E6" s="16">
        <v>9164</v>
      </c>
      <c r="F6" s="16">
        <v>9806</v>
      </c>
      <c r="G6" s="16">
        <v>10182</v>
      </c>
      <c r="H6" s="16">
        <v>8855</v>
      </c>
      <c r="I6" s="16">
        <v>13933</v>
      </c>
      <c r="J6" s="16">
        <v>3318</v>
      </c>
      <c r="K6" s="16">
        <v>2960</v>
      </c>
      <c r="L6" s="16">
        <v>2040</v>
      </c>
      <c r="M6" s="16">
        <v>4058</v>
      </c>
      <c r="N6" s="16">
        <v>2660</v>
      </c>
      <c r="O6" s="16">
        <v>2388</v>
      </c>
      <c r="P6" s="16"/>
      <c r="Q6" s="5">
        <v>1751</v>
      </c>
      <c r="R6" s="90">
        <v>3015</v>
      </c>
      <c r="S6" s="90">
        <v>3673</v>
      </c>
      <c r="T6" s="91">
        <v>2447</v>
      </c>
      <c r="U6" s="92">
        <v>1530</v>
      </c>
      <c r="V6" s="92" t="s">
        <v>48</v>
      </c>
      <c r="W6" s="92">
        <v>1429</v>
      </c>
      <c r="X6" s="232">
        <v>160</v>
      </c>
      <c r="Y6" s="232">
        <v>160</v>
      </c>
      <c r="Z6" s="25">
        <v>170</v>
      </c>
      <c r="AA6" s="25">
        <v>160</v>
      </c>
      <c r="AB6" s="25">
        <v>0</v>
      </c>
      <c r="AC6" s="25">
        <f>'[1]KalBar '!AC6-'[2]KalBar '!AC6</f>
        <v>43554.572040538907</v>
      </c>
    </row>
    <row r="7" spans="1:29" s="17" customFormat="1" ht="20.100000000000001" customHeight="1" x14ac:dyDescent="0.25">
      <c r="A7" s="15">
        <v>2</v>
      </c>
      <c r="B7" s="198" t="s">
        <v>365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7791</v>
      </c>
      <c r="K7" s="16">
        <v>6923</v>
      </c>
      <c r="L7" s="16">
        <v>11434</v>
      </c>
      <c r="M7" s="16">
        <v>11434</v>
      </c>
      <c r="N7" s="16">
        <v>8131</v>
      </c>
      <c r="O7" s="16">
        <v>7108</v>
      </c>
      <c r="P7" s="16"/>
      <c r="Q7" s="5">
        <v>9660</v>
      </c>
      <c r="R7" s="90">
        <v>8742</v>
      </c>
      <c r="S7" s="90">
        <v>9792</v>
      </c>
      <c r="T7" s="91">
        <v>11882</v>
      </c>
      <c r="U7" s="92">
        <v>13375</v>
      </c>
      <c r="V7" s="92">
        <v>364.4</v>
      </c>
      <c r="W7" s="92">
        <v>14549</v>
      </c>
      <c r="X7" s="232">
        <v>12965</v>
      </c>
      <c r="Y7" s="232">
        <v>9739</v>
      </c>
      <c r="Z7" s="25">
        <v>9174</v>
      </c>
      <c r="AA7" s="25">
        <v>10161</v>
      </c>
      <c r="AB7" s="25">
        <v>0</v>
      </c>
      <c r="AC7" s="25">
        <f>'[1]KalBar '!AC7-'[2]KalBar '!AC7</f>
        <v>2295.9064391861302</v>
      </c>
    </row>
    <row r="8" spans="1:29" s="17" customFormat="1" ht="20.100000000000001" customHeight="1" x14ac:dyDescent="0.25">
      <c r="A8" s="15">
        <v>3</v>
      </c>
      <c r="B8" s="198" t="s">
        <v>366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27360</v>
      </c>
      <c r="K8" s="16">
        <v>35637</v>
      </c>
      <c r="L8" s="16">
        <v>35637</v>
      </c>
      <c r="M8" s="16">
        <v>35637</v>
      </c>
      <c r="N8" s="16">
        <v>31922</v>
      </c>
      <c r="O8" s="16">
        <v>31849</v>
      </c>
      <c r="P8" s="16"/>
      <c r="Q8" s="5">
        <v>33651</v>
      </c>
      <c r="R8" s="90">
        <v>35902</v>
      </c>
      <c r="S8" s="90">
        <v>38873</v>
      </c>
      <c r="T8" s="91">
        <v>42118</v>
      </c>
      <c r="U8" s="92">
        <v>33418</v>
      </c>
      <c r="V8" s="92">
        <v>13515.09</v>
      </c>
      <c r="W8" s="92">
        <v>34507</v>
      </c>
      <c r="X8" s="232">
        <v>31760</v>
      </c>
      <c r="Y8" s="232">
        <v>33039</v>
      </c>
      <c r="Z8" s="25">
        <v>38713</v>
      </c>
      <c r="AA8" s="25">
        <v>40594</v>
      </c>
      <c r="AB8" s="25">
        <v>0</v>
      </c>
      <c r="AC8" s="25">
        <f>'[1]KalBar '!AC8-'[2]KalBar '!AC8</f>
        <v>11812.514376731469</v>
      </c>
    </row>
    <row r="9" spans="1:29" s="17" customFormat="1" ht="20.100000000000001" customHeight="1" x14ac:dyDescent="0.25">
      <c r="A9" s="15">
        <v>4</v>
      </c>
      <c r="B9" s="198" t="s">
        <v>367</v>
      </c>
      <c r="C9" s="16">
        <v>26553</v>
      </c>
      <c r="D9" s="16">
        <v>30099</v>
      </c>
      <c r="E9" s="16">
        <v>31753</v>
      </c>
      <c r="F9" s="16">
        <v>31419</v>
      </c>
      <c r="G9" s="16">
        <v>33518</v>
      </c>
      <c r="H9" s="16">
        <v>34828</v>
      </c>
      <c r="I9" s="16">
        <v>44893</v>
      </c>
      <c r="J9" s="16">
        <v>10959</v>
      </c>
      <c r="K9" s="16">
        <v>10955</v>
      </c>
      <c r="L9" s="16">
        <v>10955</v>
      </c>
      <c r="M9" s="16">
        <v>10955</v>
      </c>
      <c r="N9" s="16">
        <v>9903</v>
      </c>
      <c r="O9" s="16">
        <v>8213</v>
      </c>
      <c r="P9" s="16"/>
      <c r="Q9" s="5">
        <v>7532</v>
      </c>
      <c r="R9" s="90">
        <v>6934</v>
      </c>
      <c r="S9" s="90">
        <v>5772</v>
      </c>
      <c r="T9" s="91">
        <v>5935</v>
      </c>
      <c r="U9" s="92">
        <v>7508</v>
      </c>
      <c r="V9" s="92">
        <v>91.02</v>
      </c>
      <c r="W9" s="92">
        <v>5465</v>
      </c>
      <c r="X9" s="232">
        <v>5730</v>
      </c>
      <c r="Y9" s="232">
        <v>5425</v>
      </c>
      <c r="Z9" s="25">
        <v>5038</v>
      </c>
      <c r="AA9" s="25">
        <v>5156</v>
      </c>
      <c r="AB9" s="25">
        <v>0</v>
      </c>
      <c r="AC9" s="25">
        <f>'[1]KalBar '!AC9-'[2]KalBar '!AC9</f>
        <v>2689.3730540189663</v>
      </c>
    </row>
    <row r="10" spans="1:29" s="17" customFormat="1" ht="20.100000000000001" customHeight="1" x14ac:dyDescent="0.25">
      <c r="A10" s="15">
        <v>5</v>
      </c>
      <c r="B10" s="198" t="s">
        <v>368</v>
      </c>
      <c r="C10" s="16">
        <v>6450</v>
      </c>
      <c r="D10" s="16">
        <v>6437</v>
      </c>
      <c r="E10" s="16">
        <v>6452</v>
      </c>
      <c r="F10" s="16">
        <v>10185</v>
      </c>
      <c r="G10" s="16">
        <v>10721</v>
      </c>
      <c r="H10" s="16">
        <v>11241</v>
      </c>
      <c r="I10" s="16">
        <v>8448</v>
      </c>
      <c r="J10" s="16">
        <v>9359</v>
      </c>
      <c r="K10" s="16">
        <v>9442</v>
      </c>
      <c r="L10" s="16">
        <v>9442</v>
      </c>
      <c r="M10" s="16">
        <v>9442</v>
      </c>
      <c r="N10" s="16">
        <v>9539</v>
      </c>
      <c r="O10" s="16">
        <v>7130</v>
      </c>
      <c r="P10" s="16"/>
      <c r="Q10" s="5">
        <v>7159</v>
      </c>
      <c r="R10" s="90">
        <v>7917</v>
      </c>
      <c r="S10" s="90">
        <v>8839</v>
      </c>
      <c r="T10" s="91">
        <v>9238</v>
      </c>
      <c r="U10" s="92">
        <v>10187</v>
      </c>
      <c r="V10" s="92">
        <v>5538.86</v>
      </c>
      <c r="W10" s="92">
        <v>9991</v>
      </c>
      <c r="X10" s="232">
        <v>12306</v>
      </c>
      <c r="Y10" s="232">
        <v>16386</v>
      </c>
      <c r="Z10" s="25">
        <v>16971</v>
      </c>
      <c r="AA10" s="25">
        <v>18684</v>
      </c>
      <c r="AB10" s="25">
        <v>0</v>
      </c>
      <c r="AC10" s="25">
        <f>'[1]KalBar '!AC10-'[2]KalBar '!AC10</f>
        <v>2555.7140725976678</v>
      </c>
    </row>
    <row r="11" spans="1:29" s="17" customFormat="1" ht="20.100000000000001" customHeight="1" x14ac:dyDescent="0.25">
      <c r="A11" s="15">
        <v>6</v>
      </c>
      <c r="B11" s="198" t="s">
        <v>369</v>
      </c>
      <c r="C11" s="18">
        <v>9003</v>
      </c>
      <c r="D11" s="18">
        <v>9531</v>
      </c>
      <c r="E11" s="18">
        <v>8323</v>
      </c>
      <c r="F11" s="18">
        <v>12369</v>
      </c>
      <c r="G11" s="18">
        <v>13821</v>
      </c>
      <c r="H11" s="18">
        <v>12153</v>
      </c>
      <c r="I11" s="18">
        <v>10285</v>
      </c>
      <c r="J11" s="18">
        <v>10993</v>
      </c>
      <c r="K11" s="18">
        <v>12744</v>
      </c>
      <c r="L11" s="18">
        <v>12744</v>
      </c>
      <c r="M11" s="18">
        <v>12744</v>
      </c>
      <c r="N11" s="18">
        <v>5030</v>
      </c>
      <c r="O11" s="18">
        <v>7803</v>
      </c>
      <c r="P11" s="18"/>
      <c r="Q11" s="5">
        <v>1912</v>
      </c>
      <c r="R11" s="90">
        <v>2087</v>
      </c>
      <c r="S11" s="90">
        <v>2983</v>
      </c>
      <c r="T11" s="91">
        <v>2583</v>
      </c>
      <c r="U11" s="92">
        <v>3380</v>
      </c>
      <c r="V11" s="92">
        <v>1962.59</v>
      </c>
      <c r="W11" s="92">
        <v>2895</v>
      </c>
      <c r="X11" s="232">
        <v>2984</v>
      </c>
      <c r="Y11" s="232">
        <v>1867</v>
      </c>
      <c r="Z11" s="25">
        <v>2322</v>
      </c>
      <c r="AA11" s="25">
        <v>3186</v>
      </c>
      <c r="AB11" s="25">
        <v>0</v>
      </c>
      <c r="AC11" s="25">
        <f>'[1]KalBar '!AC11-'[2]KalBar '!AC11</f>
        <v>2040.7754492356653</v>
      </c>
    </row>
    <row r="12" spans="1:29" s="17" customFormat="1" ht="20.100000000000001" customHeight="1" x14ac:dyDescent="0.25">
      <c r="A12" s="15">
        <v>7</v>
      </c>
      <c r="B12" s="198" t="s">
        <v>370</v>
      </c>
      <c r="C12" s="19">
        <v>2853</v>
      </c>
      <c r="D12" s="19">
        <v>4916</v>
      </c>
      <c r="E12" s="19">
        <v>4916</v>
      </c>
      <c r="F12" s="19">
        <v>4490</v>
      </c>
      <c r="G12" s="19">
        <v>4241</v>
      </c>
      <c r="H12" s="19">
        <v>4471</v>
      </c>
      <c r="I12" s="19">
        <v>4506</v>
      </c>
      <c r="J12" s="19">
        <v>4619</v>
      </c>
      <c r="K12" s="19">
        <v>4472</v>
      </c>
      <c r="L12" s="19">
        <v>4472</v>
      </c>
      <c r="M12" s="19">
        <v>4472</v>
      </c>
      <c r="N12" s="19">
        <v>3601</v>
      </c>
      <c r="O12" s="19">
        <v>2235</v>
      </c>
      <c r="P12" s="19"/>
      <c r="Q12" s="5">
        <v>2147</v>
      </c>
      <c r="R12" s="90">
        <v>9435</v>
      </c>
      <c r="S12" s="90">
        <v>11137</v>
      </c>
      <c r="T12" s="91">
        <v>10749</v>
      </c>
      <c r="U12" s="92">
        <v>10526</v>
      </c>
      <c r="V12" s="92">
        <v>1405.73</v>
      </c>
      <c r="W12" s="92">
        <v>6369</v>
      </c>
      <c r="X12" s="232">
        <v>3520</v>
      </c>
      <c r="Y12" s="232">
        <v>1592</v>
      </c>
      <c r="Z12" s="25">
        <v>1612</v>
      </c>
      <c r="AA12" s="25">
        <v>1612</v>
      </c>
      <c r="AB12" s="25">
        <v>0</v>
      </c>
      <c r="AC12" s="25">
        <f>'[1]KalBar '!AC12-'[2]KalBar '!AC12</f>
        <v>1877.3424255305345</v>
      </c>
    </row>
    <row r="13" spans="1:29" s="17" customFormat="1" ht="20.100000000000001" customHeight="1" x14ac:dyDescent="0.25">
      <c r="A13" s="15">
        <v>8</v>
      </c>
      <c r="B13" s="198" t="s">
        <v>371</v>
      </c>
      <c r="C13" s="20">
        <v>1819</v>
      </c>
      <c r="D13" s="20">
        <v>1763</v>
      </c>
      <c r="E13" s="20">
        <v>2478</v>
      </c>
      <c r="F13" s="20">
        <v>2572</v>
      </c>
      <c r="G13" s="20">
        <v>3133</v>
      </c>
      <c r="H13" s="20">
        <v>2890</v>
      </c>
      <c r="I13" s="20">
        <v>3780</v>
      </c>
      <c r="J13" s="20">
        <v>3799</v>
      </c>
      <c r="K13" s="20">
        <v>4726</v>
      </c>
      <c r="L13" s="20">
        <v>4564</v>
      </c>
      <c r="M13" s="20">
        <v>4564</v>
      </c>
      <c r="N13" s="20">
        <v>2462</v>
      </c>
      <c r="O13" s="20">
        <v>3641</v>
      </c>
      <c r="P13" s="20"/>
      <c r="Q13" s="5">
        <v>3700</v>
      </c>
      <c r="R13" s="90">
        <v>3610</v>
      </c>
      <c r="S13" s="90">
        <v>4755</v>
      </c>
      <c r="T13" s="91">
        <v>5416</v>
      </c>
      <c r="U13" s="92">
        <v>6041</v>
      </c>
      <c r="V13" s="92">
        <v>2547.2600000000002</v>
      </c>
      <c r="W13" s="92">
        <v>3970</v>
      </c>
      <c r="X13" s="232">
        <v>3505</v>
      </c>
      <c r="Y13" s="232">
        <v>3685</v>
      </c>
      <c r="Z13" s="25">
        <v>2513</v>
      </c>
      <c r="AA13" s="25">
        <v>2862</v>
      </c>
      <c r="AB13" s="25">
        <v>0</v>
      </c>
      <c r="AC13" s="25">
        <f>'[1]KalBar '!AC13-'[2]KalBar '!AC13</f>
        <v>1445.3359177419825</v>
      </c>
    </row>
    <row r="14" spans="1:29" s="17" customFormat="1" ht="20.100000000000001" customHeight="1" x14ac:dyDescent="0.25">
      <c r="A14" s="15">
        <v>9</v>
      </c>
      <c r="B14" s="198" t="s">
        <v>372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1278</v>
      </c>
      <c r="O14" s="20">
        <v>1278</v>
      </c>
      <c r="P14" s="20"/>
      <c r="Q14" s="5">
        <v>635</v>
      </c>
      <c r="R14" s="90">
        <v>1065</v>
      </c>
      <c r="S14" s="90">
        <v>913</v>
      </c>
      <c r="T14" s="91">
        <v>1035</v>
      </c>
      <c r="U14" s="92">
        <v>1164</v>
      </c>
      <c r="V14" s="92" t="s">
        <v>48</v>
      </c>
      <c r="W14" s="92">
        <v>1489</v>
      </c>
      <c r="X14" s="232">
        <v>1390</v>
      </c>
      <c r="Y14" s="232">
        <v>1843</v>
      </c>
      <c r="Z14" s="25">
        <v>1880</v>
      </c>
      <c r="AA14" s="25">
        <v>1979</v>
      </c>
      <c r="AB14" s="25">
        <v>0</v>
      </c>
      <c r="AC14" s="25">
        <f>'[1]KalBar '!AC14-'[2]KalBar '!AC14</f>
        <v>1252.660633050059</v>
      </c>
    </row>
    <row r="15" spans="1:29" s="17" customFormat="1" ht="20.100000000000001" customHeight="1" x14ac:dyDescent="0.25">
      <c r="A15" s="15">
        <v>10</v>
      </c>
      <c r="B15" s="198" t="s">
        <v>373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1034</v>
      </c>
      <c r="O15" s="20">
        <v>1384</v>
      </c>
      <c r="P15" s="20"/>
      <c r="Q15" s="5">
        <v>2277</v>
      </c>
      <c r="R15" s="90">
        <v>1463</v>
      </c>
      <c r="S15" s="90">
        <v>1832</v>
      </c>
      <c r="T15" s="91">
        <v>2179</v>
      </c>
      <c r="U15" s="92">
        <v>3092</v>
      </c>
      <c r="V15" s="92" t="s">
        <v>48</v>
      </c>
      <c r="W15" s="92">
        <v>2726</v>
      </c>
      <c r="X15" s="232">
        <v>2423</v>
      </c>
      <c r="Y15" s="232">
        <v>2240</v>
      </c>
      <c r="Z15" s="25">
        <v>3012</v>
      </c>
      <c r="AA15" s="25">
        <v>2843</v>
      </c>
      <c r="AB15" s="25">
        <v>0</v>
      </c>
      <c r="AC15" s="25">
        <f>'[1]KalBar '!AC15-'[2]KalBar '!AC15</f>
        <v>426.50383383250528</v>
      </c>
    </row>
    <row r="16" spans="1:29" s="17" customFormat="1" ht="20.100000000000001" customHeight="1" x14ac:dyDescent="0.25">
      <c r="A16" s="15">
        <v>11</v>
      </c>
      <c r="B16" s="145" t="s">
        <v>374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/>
      <c r="Q16" s="5">
        <v>1683</v>
      </c>
      <c r="R16" s="90">
        <v>1683</v>
      </c>
      <c r="S16" s="90">
        <v>1723</v>
      </c>
      <c r="T16" s="90">
        <v>1723</v>
      </c>
      <c r="U16" s="92">
        <v>1975</v>
      </c>
      <c r="V16" s="92">
        <v>1685.62</v>
      </c>
      <c r="W16" s="92">
        <v>2125</v>
      </c>
      <c r="X16" s="232">
        <v>2125</v>
      </c>
      <c r="Y16" s="232">
        <v>2125</v>
      </c>
      <c r="Z16" s="25">
        <v>2178</v>
      </c>
      <c r="AA16" s="25">
        <v>2125</v>
      </c>
      <c r="AB16" s="25">
        <v>0</v>
      </c>
      <c r="AC16" s="25">
        <f>'[1]KalBar '!AC16-'[2]KalBar '!AC16</f>
        <v>1921.6956581582963</v>
      </c>
    </row>
    <row r="17" spans="1:29" s="17" customFormat="1" ht="20.100000000000001" customHeight="1" x14ac:dyDescent="0.25">
      <c r="A17" s="15">
        <v>12</v>
      </c>
      <c r="B17" s="145" t="s">
        <v>375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/>
      <c r="Q17" s="5">
        <v>0</v>
      </c>
      <c r="R17" s="90">
        <v>697</v>
      </c>
      <c r="S17" s="90">
        <v>1880</v>
      </c>
      <c r="T17" s="91">
        <v>6817</v>
      </c>
      <c r="U17" s="92">
        <v>1035</v>
      </c>
      <c r="V17" s="92">
        <v>9594</v>
      </c>
      <c r="W17" s="92">
        <v>1161</v>
      </c>
      <c r="X17" s="232">
        <v>1161</v>
      </c>
      <c r="Y17" s="232">
        <v>1161</v>
      </c>
      <c r="Z17" s="25">
        <v>1161</v>
      </c>
      <c r="AA17" s="25">
        <v>1161</v>
      </c>
      <c r="AB17" s="25">
        <v>0</v>
      </c>
      <c r="AC17" s="25">
        <f>'[1]KalBar '!AC17-'[2]KalBar '!AC17</f>
        <v>990.53353740993043</v>
      </c>
    </row>
    <row r="18" spans="1:29" s="17" customFormat="1" ht="20.100000000000001" customHeight="1" x14ac:dyDescent="0.25">
      <c r="A18" s="15">
        <v>13</v>
      </c>
      <c r="B18" s="198" t="s">
        <v>376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/>
      <c r="Q18" s="5">
        <v>0</v>
      </c>
      <c r="R18" s="90">
        <v>0</v>
      </c>
      <c r="S18" s="90">
        <v>0</v>
      </c>
      <c r="T18" s="90">
        <v>0</v>
      </c>
      <c r="U18" s="90">
        <v>0</v>
      </c>
      <c r="V18" s="92" t="s">
        <v>48</v>
      </c>
      <c r="W18" s="90">
        <v>0</v>
      </c>
      <c r="X18" s="5">
        <v>0</v>
      </c>
      <c r="Y18" s="5" t="s">
        <v>48</v>
      </c>
      <c r="Z18" s="25">
        <v>0</v>
      </c>
      <c r="AA18" s="25">
        <v>0</v>
      </c>
      <c r="AB18" s="25">
        <v>0</v>
      </c>
      <c r="AC18" s="25">
        <f>'[1]KalBar '!AC18-'[2]KalBar '!AC18</f>
        <v>57.911129622549623</v>
      </c>
    </row>
    <row r="19" spans="1:29" s="17" customFormat="1" ht="20.100000000000001" customHeight="1" x14ac:dyDescent="0.25">
      <c r="A19" s="15">
        <v>14</v>
      </c>
      <c r="B19" s="199" t="s">
        <v>377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940</v>
      </c>
      <c r="M19" s="20">
        <v>940</v>
      </c>
      <c r="N19" s="20">
        <v>601</v>
      </c>
      <c r="O19" s="20">
        <v>601</v>
      </c>
      <c r="P19" s="20"/>
      <c r="Q19" s="5">
        <v>752</v>
      </c>
      <c r="R19" s="90">
        <v>1018</v>
      </c>
      <c r="S19" s="90">
        <v>1018</v>
      </c>
      <c r="T19" s="91">
        <v>1133</v>
      </c>
      <c r="U19" s="92">
        <v>683</v>
      </c>
      <c r="V19" s="92">
        <v>46.24</v>
      </c>
      <c r="W19" s="92">
        <v>1074</v>
      </c>
      <c r="X19" s="232">
        <v>1012</v>
      </c>
      <c r="Y19" s="232">
        <v>1127</v>
      </c>
      <c r="Z19" s="25">
        <v>1066</v>
      </c>
      <c r="AA19" s="25">
        <v>1038</v>
      </c>
      <c r="AB19" s="25">
        <v>0</v>
      </c>
      <c r="AC19" s="25">
        <f>'[1]KalBar '!AC19-'[2]KalBar '!AC19</f>
        <v>1614.2523937044741</v>
      </c>
    </row>
    <row r="20" spans="1:29" s="17" customFormat="1" ht="15" customHeight="1" thickBot="1" x14ac:dyDescent="0.3">
      <c r="A20" s="248" t="s">
        <v>29</v>
      </c>
      <c r="B20" s="249"/>
      <c r="C20" s="22">
        <v>59193</v>
      </c>
      <c r="D20" s="22">
        <v>63232</v>
      </c>
      <c r="E20" s="22">
        <v>63086</v>
      </c>
      <c r="F20" s="22">
        <v>70841</v>
      </c>
      <c r="G20" s="22">
        <v>75616</v>
      </c>
      <c r="H20" s="22">
        <v>74438</v>
      </c>
      <c r="I20" s="22">
        <v>85845</v>
      </c>
      <c r="J20" s="22">
        <v>78198</v>
      </c>
      <c r="K20" s="22">
        <v>87859</v>
      </c>
      <c r="L20" s="22">
        <v>92228</v>
      </c>
      <c r="M20" s="22">
        <v>94246</v>
      </c>
      <c r="N20" s="22">
        <v>76161</v>
      </c>
      <c r="O20" s="22">
        <v>73630</v>
      </c>
      <c r="P20" s="22">
        <v>0</v>
      </c>
      <c r="Q20" s="23">
        <f t="shared" ref="Q20:X20" si="0">SUM(Q6:Q19)</f>
        <v>72859</v>
      </c>
      <c r="R20" s="79">
        <f t="shared" si="0"/>
        <v>83568</v>
      </c>
      <c r="S20" s="79">
        <f t="shared" si="0"/>
        <v>93190</v>
      </c>
      <c r="T20" s="79">
        <f t="shared" si="0"/>
        <v>103255</v>
      </c>
      <c r="U20" s="79">
        <f t="shared" si="0"/>
        <v>93914</v>
      </c>
      <c r="V20" s="79">
        <f t="shared" si="0"/>
        <v>36750.80999999999</v>
      </c>
      <c r="W20" s="79">
        <f t="shared" si="0"/>
        <v>87750</v>
      </c>
      <c r="X20" s="23">
        <f t="shared" si="0"/>
        <v>81041</v>
      </c>
      <c r="Y20" s="23">
        <f t="shared" ref="Y20:AC20" si="1">SUM(Y6:Y19)</f>
        <v>80389</v>
      </c>
      <c r="Z20" s="23">
        <f t="shared" si="1"/>
        <v>85810</v>
      </c>
      <c r="AA20" s="23">
        <f t="shared" si="1"/>
        <v>91561</v>
      </c>
      <c r="AB20" s="23">
        <f t="shared" si="1"/>
        <v>0</v>
      </c>
      <c r="AC20" s="23">
        <f t="shared" si="1"/>
        <v>74535.090961359136</v>
      </c>
    </row>
    <row r="21" spans="1:29" s="17" customFormat="1" ht="15" customHeight="1" x14ac:dyDescent="0.2">
      <c r="A21" s="201" t="s">
        <v>639</v>
      </c>
      <c r="B21" s="202"/>
      <c r="C21" s="203"/>
      <c r="D21" s="203"/>
      <c r="E21" s="204"/>
      <c r="F21" s="203"/>
      <c r="G21" s="203"/>
      <c r="H21" s="205"/>
      <c r="I21" s="206"/>
      <c r="J21" s="206"/>
      <c r="K21" s="206"/>
      <c r="L21" s="206"/>
      <c r="M21" s="206"/>
      <c r="N21" s="206"/>
      <c r="O21" s="206"/>
      <c r="P21" s="206"/>
      <c r="Q21" s="207"/>
      <c r="R21" s="207"/>
      <c r="S21" s="207"/>
      <c r="T21" s="207"/>
      <c r="U21" s="208"/>
      <c r="V21" s="209"/>
      <c r="W21" s="206"/>
      <c r="X21" s="206"/>
      <c r="Y21" s="206"/>
      <c r="Z21" s="206"/>
      <c r="AA21" s="206"/>
      <c r="AB21" s="206"/>
      <c r="AC21" s="206"/>
    </row>
    <row r="22" spans="1:29" s="17" customFormat="1" ht="15" customHeight="1" x14ac:dyDescent="0.2">
      <c r="A22" s="210" t="s">
        <v>638</v>
      </c>
      <c r="B22" s="202"/>
      <c r="C22" s="203"/>
      <c r="D22" s="203"/>
      <c r="E22" s="204"/>
      <c r="F22" s="203"/>
      <c r="G22" s="203"/>
      <c r="H22" s="205"/>
      <c r="I22" s="206"/>
      <c r="J22" s="206"/>
      <c r="K22" s="206"/>
      <c r="L22" s="206"/>
      <c r="M22" s="206"/>
      <c r="N22" s="206"/>
      <c r="O22" s="206"/>
      <c r="P22" s="206"/>
      <c r="Q22" s="207"/>
      <c r="R22" s="207"/>
      <c r="S22" s="207"/>
      <c r="T22" s="207"/>
      <c r="U22" s="208"/>
      <c r="V22" s="209"/>
      <c r="W22" s="206"/>
      <c r="X22" s="206"/>
      <c r="Y22" s="206"/>
      <c r="Z22" s="206"/>
      <c r="AA22" s="206"/>
      <c r="AB22" s="206"/>
      <c r="AC22" s="206"/>
    </row>
    <row r="23" spans="1:29" s="17" customFormat="1" ht="15" customHeight="1" x14ac:dyDescent="0.2">
      <c r="A23" s="202" t="s">
        <v>636</v>
      </c>
      <c r="B23" s="202"/>
      <c r="C23" s="202"/>
      <c r="D23" s="202"/>
      <c r="E23" s="211"/>
      <c r="F23" s="202"/>
      <c r="G23" s="202"/>
      <c r="H23" s="212"/>
      <c r="I23" s="213"/>
      <c r="J23" s="213"/>
      <c r="K23" s="213"/>
      <c r="L23" s="213"/>
      <c r="M23" s="213"/>
      <c r="N23" s="213"/>
      <c r="O23" s="213"/>
      <c r="P23" s="213"/>
      <c r="Q23" s="214"/>
      <c r="R23" s="214"/>
      <c r="S23" s="214"/>
      <c r="T23" s="214"/>
      <c r="U23" s="215"/>
      <c r="V23" s="216"/>
      <c r="W23" s="213"/>
      <c r="X23" s="213"/>
      <c r="Y23" s="213"/>
      <c r="Z23" s="213"/>
      <c r="AA23" s="213"/>
      <c r="AB23" s="213"/>
      <c r="AC23" s="213"/>
    </row>
    <row r="24" spans="1:29" s="17" customFormat="1" ht="15" customHeight="1" x14ac:dyDescent="0.2">
      <c r="A24" s="217" t="s">
        <v>637</v>
      </c>
      <c r="B24" s="211"/>
      <c r="C24" s="202"/>
      <c r="D24" s="202"/>
      <c r="E24" s="211"/>
      <c r="F24" s="202"/>
      <c r="G24" s="202"/>
      <c r="H24" s="212"/>
      <c r="I24" s="213"/>
      <c r="J24" s="213"/>
      <c r="K24" s="213"/>
      <c r="L24" s="213"/>
      <c r="M24" s="213"/>
      <c r="N24" s="213"/>
      <c r="O24" s="213"/>
      <c r="P24" s="213"/>
      <c r="Q24" s="214"/>
      <c r="R24" s="214"/>
      <c r="S24" s="214"/>
      <c r="T24" s="214"/>
      <c r="U24" s="215"/>
      <c r="V24" s="216"/>
      <c r="W24" s="213"/>
      <c r="X24" s="213"/>
      <c r="Y24" s="213"/>
      <c r="Z24" s="213"/>
      <c r="AA24" s="213"/>
      <c r="AB24" s="213"/>
      <c r="AC24" s="213"/>
    </row>
    <row r="25" spans="1:29" s="17" customFormat="1" ht="20.100000000000001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7"/>
      <c r="R25" s="7"/>
      <c r="S25" s="7"/>
      <c r="T25" s="7"/>
      <c r="U25" s="7"/>
      <c r="V25" s="80"/>
      <c r="AB25" s="223"/>
      <c r="AC25" s="223"/>
    </row>
    <row r="26" spans="1:29" s="17" customFormat="1" ht="20.100000000000001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7"/>
      <c r="R26" s="7"/>
      <c r="S26" s="7"/>
      <c r="T26" s="7"/>
      <c r="U26" s="7"/>
      <c r="V26" s="80"/>
      <c r="AB26" s="223"/>
      <c r="AC26" s="223"/>
    </row>
    <row r="27" spans="1:29" s="17" customFormat="1" ht="20.100000000000001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7"/>
      <c r="R27" s="7"/>
      <c r="S27" s="7"/>
      <c r="T27" s="7"/>
      <c r="U27" s="7"/>
      <c r="V27" s="80"/>
      <c r="AB27" s="223"/>
      <c r="AC27" s="223"/>
    </row>
    <row r="28" spans="1:29" s="17" customFormat="1" ht="20.100000000000001" customHeight="1" x14ac:dyDescent="0.2">
      <c r="A28" s="50"/>
      <c r="B28" s="50"/>
      <c r="Q28" s="25"/>
      <c r="R28" s="25"/>
      <c r="S28" s="25"/>
      <c r="T28" s="25"/>
      <c r="U28" s="25"/>
      <c r="V28" s="80"/>
      <c r="AB28" s="223"/>
      <c r="AC28" s="223"/>
    </row>
    <row r="29" spans="1:29" s="17" customFormat="1" ht="20.100000000000001" customHeight="1" x14ac:dyDescent="0.2">
      <c r="A29" s="147"/>
      <c r="B29" s="50"/>
      <c r="Q29" s="25"/>
      <c r="R29" s="25"/>
      <c r="S29" s="25"/>
      <c r="T29" s="25"/>
      <c r="U29" s="25"/>
      <c r="V29" s="80"/>
    </row>
    <row r="30" spans="1:29" s="17" customFormat="1" ht="20.10000000000000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6"/>
      <c r="R30" s="6"/>
      <c r="S30" s="6"/>
      <c r="T30" s="6"/>
      <c r="U30" s="6"/>
      <c r="V30" s="81"/>
      <c r="W30" s="1"/>
      <c r="X30" s="1"/>
      <c r="Y30" s="1"/>
      <c r="Z30" s="1"/>
      <c r="AA30" s="1"/>
      <c r="AB30" s="1"/>
      <c r="AC30" s="1"/>
    </row>
    <row r="31" spans="1:29" s="17" customFormat="1" ht="20.10000000000000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6"/>
      <c r="R31" s="6"/>
      <c r="S31" s="6"/>
      <c r="T31" s="6"/>
      <c r="U31" s="6"/>
      <c r="V31" s="81"/>
      <c r="W31" s="1"/>
      <c r="X31" s="1"/>
      <c r="Y31" s="1"/>
      <c r="Z31" s="1"/>
      <c r="AA31" s="1"/>
      <c r="AB31" s="1"/>
      <c r="AC31" s="1"/>
    </row>
    <row r="32" spans="1:29" s="17" customFormat="1" ht="20.100000000000001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7"/>
      <c r="R32" s="7"/>
      <c r="S32" s="7"/>
      <c r="T32" s="7"/>
      <c r="U32" s="7"/>
      <c r="V32" s="80"/>
      <c r="X32" s="25"/>
      <c r="Y32" s="25"/>
      <c r="Z32" s="25"/>
      <c r="AA32" s="25"/>
      <c r="AB32" s="25"/>
      <c r="AC32" s="25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X33" s="25"/>
      <c r="Y33" s="25"/>
      <c r="Z33" s="25"/>
      <c r="AA33" s="25"/>
      <c r="AB33" s="25"/>
      <c r="AC33" s="25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X34" s="25"/>
      <c r="Y34" s="25"/>
      <c r="Z34" s="25"/>
      <c r="AA34" s="25"/>
      <c r="AB34" s="25"/>
      <c r="AC34" s="25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25"/>
      <c r="AC35" s="25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25"/>
      <c r="AC36" s="25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25"/>
      <c r="AC37" s="25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25"/>
      <c r="AC38" s="25"/>
    </row>
    <row r="39" spans="1:29" s="17" customFormat="1" ht="20.100000000000001" customHeight="1" x14ac:dyDescent="0.2">
      <c r="A39" s="50"/>
      <c r="B39" s="50"/>
      <c r="Q39" s="25"/>
      <c r="R39" s="25"/>
      <c r="S39" s="25"/>
      <c r="T39" s="25"/>
      <c r="U39" s="25"/>
      <c r="V39" s="80"/>
      <c r="X39" s="25"/>
      <c r="Y39" s="25"/>
      <c r="Z39" s="25"/>
      <c r="AA39" s="25"/>
      <c r="AB39" s="25"/>
      <c r="AC39" s="25"/>
    </row>
    <row r="40" spans="1:29" s="17" customFormat="1" ht="20.100000000000001" customHeight="1" x14ac:dyDescent="0.2">
      <c r="A40" s="147"/>
      <c r="B40" s="50"/>
      <c r="Q40" s="25"/>
      <c r="R40" s="25"/>
      <c r="S40" s="25"/>
      <c r="T40" s="25"/>
      <c r="U40" s="25"/>
      <c r="V40" s="80"/>
      <c r="X40" s="25"/>
      <c r="Y40" s="25"/>
      <c r="Z40" s="25"/>
      <c r="AA40" s="25"/>
      <c r="AB40" s="25"/>
      <c r="AC40" s="25"/>
    </row>
    <row r="41" spans="1:29" ht="20.100000000000001" customHeight="1" x14ac:dyDescent="0.2">
      <c r="Q41" s="6"/>
      <c r="R41" s="6"/>
      <c r="S41" s="6"/>
      <c r="T41" s="6"/>
      <c r="U41" s="6"/>
    </row>
    <row r="42" spans="1:29" x14ac:dyDescent="0.2">
      <c r="Q42" s="6"/>
      <c r="R42" s="6"/>
      <c r="S42" s="6"/>
      <c r="T42" s="6"/>
      <c r="U42" s="6"/>
    </row>
    <row r="43" spans="1:29" x14ac:dyDescent="0.2">
      <c r="Q43" s="6"/>
      <c r="R43" s="6"/>
      <c r="S43" s="6"/>
      <c r="T43" s="6"/>
      <c r="U43" s="6"/>
    </row>
    <row r="44" spans="1:29" ht="20.100000000000001" customHeight="1" x14ac:dyDescent="0.2">
      <c r="Q44" s="6"/>
      <c r="R44" s="6"/>
      <c r="S44" s="6"/>
      <c r="T44" s="6"/>
      <c r="U44" s="6"/>
    </row>
    <row r="45" spans="1:29" ht="20.100000000000001" customHeight="1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B47" s="50"/>
      <c r="C47" s="50"/>
      <c r="Q47" s="6"/>
      <c r="R47" s="6"/>
      <c r="S47" s="6"/>
      <c r="T47" s="6"/>
      <c r="U47" s="6"/>
    </row>
    <row r="48" spans="1:29" ht="20.100000000000001" customHeight="1" x14ac:dyDescent="0.2">
      <c r="B48" s="147"/>
      <c r="C48" s="50"/>
      <c r="Q48" s="6"/>
      <c r="R48" s="6"/>
      <c r="S48" s="6"/>
      <c r="T48" s="6"/>
      <c r="U48" s="6"/>
    </row>
    <row r="49" spans="17:21" ht="20.100000000000001" customHeight="1" x14ac:dyDescent="0.2">
      <c r="Q49" s="6"/>
      <c r="R49" s="6"/>
      <c r="S49" s="6"/>
      <c r="T49" s="6"/>
      <c r="U49" s="6"/>
    </row>
  </sheetData>
  <mergeCells count="3">
    <mergeCell ref="A4:A5"/>
    <mergeCell ref="A20:B20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ignoredErrors>
    <ignoredError sqref="W20:X20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C50"/>
  <sheetViews>
    <sheetView showGridLines="0" topLeftCell="A6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6.5703125" style="1" customWidth="1"/>
    <col min="3" max="5" width="5.7109375" style="1" hidden="1" customWidth="1"/>
    <col min="6" max="11" width="5" style="1" hidden="1" customWidth="1"/>
    <col min="12" max="15" width="5.7109375" style="1" hidden="1" customWidth="1"/>
    <col min="16" max="16" width="5" style="1" hidden="1" customWidth="1"/>
    <col min="17" max="18" width="15.7109375" style="1" hidden="1" customWidth="1"/>
    <col min="19" max="19" width="17" style="1" hidden="1" customWidth="1"/>
    <col min="20" max="20" width="17.140625" style="1" hidden="1" customWidth="1"/>
    <col min="21" max="21" width="17" style="1" hidden="1" customWidth="1"/>
    <col min="22" max="22" width="17.28515625" style="81" hidden="1" customWidth="1"/>
    <col min="23" max="23" width="16.7109375" style="1" hidden="1" customWidth="1"/>
    <col min="24" max="24" width="16.7109375" style="6" hidden="1" customWidth="1"/>
    <col min="25" max="29" width="16.7109375" style="6" customWidth="1"/>
    <col min="30" max="16384" width="9.140625" style="1"/>
  </cols>
  <sheetData>
    <row r="1" spans="1:29" s="12" customFormat="1" ht="20.100000000000001" customHeight="1" x14ac:dyDescent="0.25">
      <c r="A1" s="27" t="s">
        <v>607</v>
      </c>
      <c r="C1" s="28"/>
      <c r="D1" s="28"/>
      <c r="E1" s="29"/>
      <c r="F1" s="28"/>
      <c r="G1" s="28"/>
      <c r="H1" s="30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608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26">
        <v>1</v>
      </c>
      <c r="B6" s="170" t="s">
        <v>378</v>
      </c>
      <c r="C6" s="35">
        <v>794</v>
      </c>
      <c r="D6" s="35">
        <v>787</v>
      </c>
      <c r="E6" s="35">
        <v>850</v>
      </c>
      <c r="F6" s="35">
        <v>574</v>
      </c>
      <c r="G6" s="35">
        <v>814</v>
      </c>
      <c r="H6" s="35">
        <v>998</v>
      </c>
      <c r="I6" s="35">
        <v>1300</v>
      </c>
      <c r="J6" s="35">
        <v>226</v>
      </c>
      <c r="K6" s="35">
        <v>679</v>
      </c>
      <c r="L6" s="35">
        <v>486</v>
      </c>
      <c r="M6" s="35">
        <v>0</v>
      </c>
      <c r="N6" s="35">
        <v>0</v>
      </c>
      <c r="O6" s="35">
        <v>100</v>
      </c>
      <c r="P6" s="35">
        <v>0</v>
      </c>
      <c r="Q6" s="7">
        <v>2144</v>
      </c>
      <c r="R6" s="86">
        <v>1244</v>
      </c>
      <c r="S6" s="86">
        <v>1110</v>
      </c>
      <c r="T6" s="86">
        <v>1973</v>
      </c>
      <c r="U6" s="86">
        <v>3784</v>
      </c>
      <c r="V6" s="89" t="s">
        <v>48</v>
      </c>
      <c r="W6" s="89">
        <v>2173</v>
      </c>
      <c r="X6" s="25">
        <v>1645</v>
      </c>
      <c r="Y6" s="25">
        <v>2405</v>
      </c>
      <c r="Z6" s="25">
        <v>1044</v>
      </c>
      <c r="AA6" s="25">
        <v>659</v>
      </c>
      <c r="AB6" s="25">
        <v>0</v>
      </c>
      <c r="AC6" s="25">
        <f>[1]KalTeng!AC6-[2]KalTeng!AC6</f>
        <v>169.00334589718977</v>
      </c>
    </row>
    <row r="7" spans="1:29" s="17" customFormat="1" ht="20.100000000000001" customHeight="1" x14ac:dyDescent="0.25">
      <c r="A7" s="26">
        <v>2</v>
      </c>
      <c r="B7" s="170" t="s">
        <v>379</v>
      </c>
      <c r="C7" s="35">
        <v>8568</v>
      </c>
      <c r="D7" s="35">
        <v>10928</v>
      </c>
      <c r="E7" s="35">
        <v>10238</v>
      </c>
      <c r="F7" s="35">
        <v>5041</v>
      </c>
      <c r="G7" s="35">
        <v>2998</v>
      </c>
      <c r="H7" s="35">
        <v>2211</v>
      </c>
      <c r="I7" s="35">
        <v>2315</v>
      </c>
      <c r="J7" s="35">
        <v>2452</v>
      </c>
      <c r="K7" s="35">
        <v>4776</v>
      </c>
      <c r="L7" s="35">
        <v>2540</v>
      </c>
      <c r="M7" s="35">
        <v>2687</v>
      </c>
      <c r="N7" s="35">
        <v>3045</v>
      </c>
      <c r="O7" s="35">
        <v>2800</v>
      </c>
      <c r="P7" s="35">
        <v>0</v>
      </c>
      <c r="Q7" s="7">
        <v>6832</v>
      </c>
      <c r="R7" s="86">
        <v>4351</v>
      </c>
      <c r="S7" s="86">
        <v>6367</v>
      </c>
      <c r="T7" s="86">
        <v>7576</v>
      </c>
      <c r="U7" s="86">
        <v>8161</v>
      </c>
      <c r="V7" s="89" t="s">
        <v>48</v>
      </c>
      <c r="W7" s="89">
        <v>4017</v>
      </c>
      <c r="X7" s="25">
        <v>3196</v>
      </c>
      <c r="Y7" s="25">
        <v>4052</v>
      </c>
      <c r="Z7" s="25">
        <v>4100</v>
      </c>
      <c r="AA7" s="25">
        <v>2046</v>
      </c>
      <c r="AB7" s="25">
        <v>0</v>
      </c>
      <c r="AC7" s="25">
        <f>[1]KalTeng!AC7-[2]KalTeng!AC7</f>
        <v>0</v>
      </c>
    </row>
    <row r="8" spans="1:29" s="17" customFormat="1" ht="20.100000000000001" customHeight="1" x14ac:dyDescent="0.25">
      <c r="A8" s="26">
        <v>3</v>
      </c>
      <c r="B8" s="170" t="s">
        <v>380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7">
        <v>17553</v>
      </c>
      <c r="R8" s="86">
        <v>31038</v>
      </c>
      <c r="S8" s="86">
        <v>29236</v>
      </c>
      <c r="T8" s="86">
        <v>25001</v>
      </c>
      <c r="U8" s="86">
        <v>25305</v>
      </c>
      <c r="V8" s="89">
        <v>56048.27</v>
      </c>
      <c r="W8" s="89">
        <v>8353</v>
      </c>
      <c r="X8" s="25">
        <v>7148</v>
      </c>
      <c r="Y8" s="25">
        <v>5314</v>
      </c>
      <c r="Z8" s="25">
        <v>5575</v>
      </c>
      <c r="AA8" s="25">
        <v>5507</v>
      </c>
      <c r="AB8" s="25">
        <v>0</v>
      </c>
      <c r="AC8" s="25">
        <f>[1]KalTeng!AC8-[2]KalTeng!AC8</f>
        <v>0</v>
      </c>
    </row>
    <row r="9" spans="1:29" s="17" customFormat="1" ht="20.100000000000001" customHeight="1" x14ac:dyDescent="0.25">
      <c r="A9" s="26">
        <v>4</v>
      </c>
      <c r="B9" s="170" t="s">
        <v>381</v>
      </c>
      <c r="C9" s="35">
        <v>1181</v>
      </c>
      <c r="D9" s="35">
        <v>2784</v>
      </c>
      <c r="E9" s="35">
        <v>1291</v>
      </c>
      <c r="F9" s="35">
        <v>1961</v>
      </c>
      <c r="G9" s="35">
        <v>2051</v>
      </c>
      <c r="H9" s="35">
        <v>2395</v>
      </c>
      <c r="I9" s="35">
        <v>3777</v>
      </c>
      <c r="J9" s="35">
        <v>2795</v>
      </c>
      <c r="K9" s="35">
        <v>2795</v>
      </c>
      <c r="L9" s="35">
        <v>2010</v>
      </c>
      <c r="M9" s="35">
        <v>710</v>
      </c>
      <c r="N9" s="35">
        <v>485</v>
      </c>
      <c r="O9" s="35">
        <v>989</v>
      </c>
      <c r="P9" s="35">
        <v>0</v>
      </c>
      <c r="Q9" s="7">
        <v>743</v>
      </c>
      <c r="R9" s="86">
        <v>737</v>
      </c>
      <c r="S9" s="86">
        <v>3396</v>
      </c>
      <c r="T9" s="86">
        <v>3398</v>
      </c>
      <c r="U9" s="86">
        <v>801</v>
      </c>
      <c r="V9" s="89" t="s">
        <v>48</v>
      </c>
      <c r="W9" s="89">
        <v>227</v>
      </c>
      <c r="X9" s="25">
        <v>385</v>
      </c>
      <c r="Y9" s="25">
        <v>0</v>
      </c>
      <c r="Z9" s="25">
        <v>0</v>
      </c>
      <c r="AA9" s="25">
        <v>0</v>
      </c>
      <c r="AB9" s="25">
        <v>0</v>
      </c>
      <c r="AC9" s="25">
        <f>[1]KalTeng!AC9-[2]KalTeng!AC9</f>
        <v>0</v>
      </c>
    </row>
    <row r="10" spans="1:29" s="17" customFormat="1" ht="20.100000000000001" customHeight="1" x14ac:dyDescent="0.25">
      <c r="A10" s="26">
        <v>5</v>
      </c>
      <c r="B10" s="170" t="s">
        <v>382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7">
        <v>919</v>
      </c>
      <c r="R10" s="86">
        <v>593</v>
      </c>
      <c r="S10" s="86">
        <v>870</v>
      </c>
      <c r="T10" s="86">
        <v>1195</v>
      </c>
      <c r="U10" s="86">
        <v>1277</v>
      </c>
      <c r="V10" s="89">
        <v>584.85</v>
      </c>
      <c r="W10" s="89">
        <v>1398</v>
      </c>
      <c r="X10" s="25">
        <v>1262</v>
      </c>
      <c r="Y10" s="25">
        <v>764</v>
      </c>
      <c r="Z10" s="25">
        <v>920</v>
      </c>
      <c r="AA10" s="25">
        <v>971</v>
      </c>
      <c r="AB10" s="25">
        <v>0</v>
      </c>
      <c r="AC10" s="25">
        <f>[1]KalTeng!AC10-[2]KalTeng!AC10</f>
        <v>279.30960106219663</v>
      </c>
    </row>
    <row r="11" spans="1:29" s="17" customFormat="1" ht="20.100000000000001" customHeight="1" x14ac:dyDescent="0.25">
      <c r="A11" s="26">
        <v>6</v>
      </c>
      <c r="B11" s="170" t="s">
        <v>383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57</v>
      </c>
      <c r="M11" s="35">
        <v>31</v>
      </c>
      <c r="N11" s="35">
        <v>71</v>
      </c>
      <c r="O11" s="35">
        <v>90</v>
      </c>
      <c r="P11" s="35">
        <v>0</v>
      </c>
      <c r="Q11" s="7">
        <v>160</v>
      </c>
      <c r="R11" s="86">
        <v>160</v>
      </c>
      <c r="S11" s="86">
        <v>798</v>
      </c>
      <c r="T11" s="86">
        <v>833</v>
      </c>
      <c r="U11" s="86">
        <v>2390</v>
      </c>
      <c r="V11" s="89" t="s">
        <v>48</v>
      </c>
      <c r="W11" s="89">
        <v>1139</v>
      </c>
      <c r="X11" s="25">
        <v>1177</v>
      </c>
      <c r="Y11" s="25">
        <v>850</v>
      </c>
      <c r="Z11" s="25">
        <v>0</v>
      </c>
      <c r="AA11" s="25">
        <v>680</v>
      </c>
      <c r="AB11" s="25">
        <v>0</v>
      </c>
      <c r="AC11" s="25">
        <f>[1]KalTeng!AC11-[2]KalTeng!AC11</f>
        <v>0</v>
      </c>
    </row>
    <row r="12" spans="1:29" s="17" customFormat="1" ht="20.100000000000001" customHeight="1" x14ac:dyDescent="0.25">
      <c r="A12" s="26">
        <v>7</v>
      </c>
      <c r="B12" s="170" t="s">
        <v>384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5</v>
      </c>
      <c r="M12" s="35">
        <v>5</v>
      </c>
      <c r="N12" s="35">
        <v>61</v>
      </c>
      <c r="O12" s="35">
        <v>5</v>
      </c>
      <c r="P12" s="35">
        <v>0</v>
      </c>
      <c r="Q12" s="7">
        <v>125</v>
      </c>
      <c r="R12" s="86">
        <v>133</v>
      </c>
      <c r="S12" s="86">
        <v>375</v>
      </c>
      <c r="T12" s="86">
        <v>225</v>
      </c>
      <c r="U12" s="86">
        <v>719</v>
      </c>
      <c r="V12" s="89">
        <v>526.07000000000005</v>
      </c>
      <c r="W12" s="89">
        <v>303</v>
      </c>
      <c r="X12" s="25">
        <v>310</v>
      </c>
      <c r="Y12" s="25">
        <v>325</v>
      </c>
      <c r="Z12" s="25">
        <v>295</v>
      </c>
      <c r="AA12" s="25">
        <v>123</v>
      </c>
      <c r="AB12" s="25">
        <v>0</v>
      </c>
      <c r="AC12" s="25">
        <f>[1]KalTeng!AC12-[2]KalTeng!AC12</f>
        <v>0</v>
      </c>
    </row>
    <row r="13" spans="1:29" s="17" customFormat="1" ht="20.100000000000001" customHeight="1" x14ac:dyDescent="0.25">
      <c r="A13" s="26">
        <v>8</v>
      </c>
      <c r="B13" s="170" t="s">
        <v>385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758</v>
      </c>
      <c r="M13" s="35">
        <v>330</v>
      </c>
      <c r="N13" s="35">
        <v>340</v>
      </c>
      <c r="O13" s="35">
        <v>860</v>
      </c>
      <c r="P13" s="35">
        <v>0</v>
      </c>
      <c r="Q13" s="7">
        <v>1776</v>
      </c>
      <c r="R13" s="86">
        <v>3175</v>
      </c>
      <c r="S13" s="86">
        <v>1154</v>
      </c>
      <c r="T13" s="86">
        <v>990</v>
      </c>
      <c r="U13" s="86">
        <v>1270</v>
      </c>
      <c r="V13" s="89" t="s">
        <v>48</v>
      </c>
      <c r="W13" s="89">
        <v>472</v>
      </c>
      <c r="X13" s="25">
        <v>311</v>
      </c>
      <c r="Y13" s="25">
        <v>0</v>
      </c>
      <c r="Z13" s="25">
        <v>0</v>
      </c>
      <c r="AA13" s="25">
        <v>0</v>
      </c>
      <c r="AB13" s="25">
        <v>0</v>
      </c>
      <c r="AC13" s="25">
        <f>[1]KalTeng!AC13-[2]KalTeng!AC13</f>
        <v>0</v>
      </c>
    </row>
    <row r="14" spans="1:29" s="17" customFormat="1" ht="20.100000000000001" customHeight="1" x14ac:dyDescent="0.25">
      <c r="A14" s="26">
        <v>9</v>
      </c>
      <c r="B14" s="170" t="s">
        <v>386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7">
        <v>2126</v>
      </c>
      <c r="R14" s="86">
        <v>2075</v>
      </c>
      <c r="S14" s="86">
        <v>2305</v>
      </c>
      <c r="T14" s="86">
        <v>2268</v>
      </c>
      <c r="U14" s="86">
        <v>1994</v>
      </c>
      <c r="V14" s="89" t="s">
        <v>48</v>
      </c>
      <c r="W14" s="89">
        <v>922</v>
      </c>
      <c r="X14" s="25">
        <v>0</v>
      </c>
      <c r="Y14" s="25">
        <v>82</v>
      </c>
      <c r="Z14" s="25">
        <v>0</v>
      </c>
      <c r="AA14" s="25">
        <v>0</v>
      </c>
      <c r="AB14" s="25">
        <v>0</v>
      </c>
      <c r="AC14" s="25">
        <f>[1]KalTeng!AC14-[2]KalTeng!AC14</f>
        <v>0</v>
      </c>
    </row>
    <row r="15" spans="1:29" s="17" customFormat="1" ht="20.100000000000001" customHeight="1" x14ac:dyDescent="0.25">
      <c r="A15" s="26">
        <v>10</v>
      </c>
      <c r="B15" s="170" t="s">
        <v>387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14947</v>
      </c>
      <c r="M15" s="35">
        <v>16306</v>
      </c>
      <c r="N15" s="35">
        <v>9079</v>
      </c>
      <c r="O15" s="35">
        <v>7697</v>
      </c>
      <c r="P15" s="35">
        <v>0</v>
      </c>
      <c r="Q15" s="7">
        <v>6818</v>
      </c>
      <c r="R15" s="86">
        <v>11057</v>
      </c>
      <c r="S15" s="86">
        <v>11064</v>
      </c>
      <c r="T15" s="86">
        <v>11614</v>
      </c>
      <c r="U15" s="86">
        <v>19553</v>
      </c>
      <c r="V15" s="89" t="s">
        <v>48</v>
      </c>
      <c r="W15" s="89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f>[1]KalTeng!AC15-[2]KalTeng!AC15</f>
        <v>0</v>
      </c>
    </row>
    <row r="16" spans="1:29" s="17" customFormat="1" ht="20.100000000000001" customHeight="1" x14ac:dyDescent="0.25">
      <c r="A16" s="26">
        <v>11</v>
      </c>
      <c r="B16" s="170" t="s">
        <v>388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568</v>
      </c>
      <c r="M16" s="35">
        <v>435</v>
      </c>
      <c r="N16" s="35">
        <v>435</v>
      </c>
      <c r="O16" s="35">
        <v>526</v>
      </c>
      <c r="P16" s="35">
        <v>0</v>
      </c>
      <c r="Q16" s="7">
        <v>616</v>
      </c>
      <c r="R16" s="86">
        <v>616</v>
      </c>
      <c r="S16" s="86">
        <v>470</v>
      </c>
      <c r="T16" s="86">
        <v>312</v>
      </c>
      <c r="U16" s="86">
        <v>308</v>
      </c>
      <c r="V16" s="89" t="s">
        <v>48</v>
      </c>
      <c r="W16" s="89">
        <v>328</v>
      </c>
      <c r="X16" s="25">
        <v>390</v>
      </c>
      <c r="Y16" s="25">
        <v>278</v>
      </c>
      <c r="Z16" s="25">
        <v>266</v>
      </c>
      <c r="AA16" s="25">
        <v>266</v>
      </c>
      <c r="AB16" s="25">
        <v>0</v>
      </c>
      <c r="AC16" s="25">
        <f>[1]KalTeng!AC16-[2]KalTeng!AC16</f>
        <v>359.4316059756909</v>
      </c>
    </row>
    <row r="17" spans="1:29" s="17" customFormat="1" ht="20.100000000000001" customHeight="1" x14ac:dyDescent="0.25">
      <c r="A17" s="26">
        <v>12</v>
      </c>
      <c r="B17" s="170" t="s">
        <v>389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3340</v>
      </c>
      <c r="M17" s="35">
        <v>3790</v>
      </c>
      <c r="N17" s="35">
        <v>3340</v>
      </c>
      <c r="O17" s="35">
        <v>3791</v>
      </c>
      <c r="P17" s="35">
        <v>0</v>
      </c>
      <c r="Q17" s="7">
        <v>2930</v>
      </c>
      <c r="R17" s="86">
        <v>3007</v>
      </c>
      <c r="S17" s="86">
        <v>2561</v>
      </c>
      <c r="T17" s="86">
        <v>3476</v>
      </c>
      <c r="U17" s="86">
        <v>3478</v>
      </c>
      <c r="V17" s="89">
        <v>2574.3200000000002</v>
      </c>
      <c r="W17" s="89">
        <v>2757</v>
      </c>
      <c r="X17" s="25">
        <v>2954</v>
      </c>
      <c r="Y17" s="25">
        <v>3108</v>
      </c>
      <c r="Z17" s="25">
        <v>2855.3</v>
      </c>
      <c r="AA17" s="25">
        <v>3598.3</v>
      </c>
      <c r="AB17" s="25">
        <v>0</v>
      </c>
      <c r="AC17" s="25">
        <f>[1]KalTeng!AC17-[2]KalTeng!AC17</f>
        <v>3601.657132125069</v>
      </c>
    </row>
    <row r="18" spans="1:29" s="17" customFormat="1" ht="20.100000000000001" customHeight="1" x14ac:dyDescent="0.25">
      <c r="A18" s="26">
        <v>13</v>
      </c>
      <c r="B18" s="170" t="s">
        <v>390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71</v>
      </c>
      <c r="M18" s="35">
        <v>0</v>
      </c>
      <c r="N18" s="35">
        <v>0</v>
      </c>
      <c r="O18" s="35">
        <v>10</v>
      </c>
      <c r="P18" s="35">
        <v>0</v>
      </c>
      <c r="Q18" s="7">
        <v>0</v>
      </c>
      <c r="R18" s="86">
        <v>0</v>
      </c>
      <c r="S18" s="86">
        <v>0</v>
      </c>
      <c r="T18" s="86">
        <v>0</v>
      </c>
      <c r="U18" s="86">
        <v>0</v>
      </c>
      <c r="V18" s="89">
        <v>68.97</v>
      </c>
      <c r="W18" s="89">
        <v>10</v>
      </c>
      <c r="X18" s="25">
        <v>0</v>
      </c>
      <c r="Y18" s="25">
        <v>7</v>
      </c>
      <c r="Z18" s="25">
        <v>30</v>
      </c>
      <c r="AA18" s="25">
        <v>0</v>
      </c>
      <c r="AB18" s="25">
        <v>0</v>
      </c>
      <c r="AC18" s="25">
        <f>[1]KalTeng!AC18-[2]KalTeng!AC18</f>
        <v>0</v>
      </c>
    </row>
    <row r="19" spans="1:29" s="17" customFormat="1" ht="20.100000000000001" customHeight="1" x14ac:dyDescent="0.25">
      <c r="A19" s="26">
        <v>14</v>
      </c>
      <c r="B19" s="171" t="s">
        <v>391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7">
        <v>0</v>
      </c>
      <c r="R19" s="86">
        <v>0</v>
      </c>
      <c r="S19" s="86">
        <v>0</v>
      </c>
      <c r="T19" s="86">
        <v>0</v>
      </c>
      <c r="U19" s="86">
        <v>0</v>
      </c>
      <c r="V19" s="89" t="s">
        <v>48</v>
      </c>
      <c r="W19" s="89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f>[1]KalTeng!AC19-[2]KalTeng!AC19</f>
        <v>99.190513512111025</v>
      </c>
    </row>
    <row r="20" spans="1:29" s="17" customFormat="1" ht="20.100000000000001" customHeight="1" thickBot="1" x14ac:dyDescent="0.3">
      <c r="A20" s="248" t="s">
        <v>30</v>
      </c>
      <c r="B20" s="249"/>
      <c r="C20" s="40">
        <v>10543</v>
      </c>
      <c r="D20" s="40">
        <v>14499</v>
      </c>
      <c r="E20" s="40">
        <v>12379</v>
      </c>
      <c r="F20" s="40">
        <v>7576</v>
      </c>
      <c r="G20" s="40">
        <v>5863</v>
      </c>
      <c r="H20" s="40">
        <v>5604</v>
      </c>
      <c r="I20" s="40">
        <v>7392</v>
      </c>
      <c r="J20" s="40">
        <v>5473</v>
      </c>
      <c r="K20" s="40">
        <v>8250</v>
      </c>
      <c r="L20" s="40">
        <v>24782</v>
      </c>
      <c r="M20" s="40">
        <v>24294</v>
      </c>
      <c r="N20" s="40">
        <v>16856</v>
      </c>
      <c r="O20" s="40">
        <v>16868</v>
      </c>
      <c r="P20" s="40">
        <v>0</v>
      </c>
      <c r="Q20" s="23">
        <f t="shared" ref="Q20:W20" si="0">SUM(Q6:Q19)</f>
        <v>42742</v>
      </c>
      <c r="R20" s="79">
        <f t="shared" si="0"/>
        <v>58186</v>
      </c>
      <c r="S20" s="79">
        <f t="shared" si="0"/>
        <v>59706</v>
      </c>
      <c r="T20" s="79">
        <f t="shared" si="0"/>
        <v>58861</v>
      </c>
      <c r="U20" s="79">
        <f t="shared" si="0"/>
        <v>69040</v>
      </c>
      <c r="V20" s="79">
        <f t="shared" si="0"/>
        <v>59802.479999999996</v>
      </c>
      <c r="W20" s="79">
        <f t="shared" si="0"/>
        <v>22099</v>
      </c>
      <c r="X20" s="23">
        <f>SUM(X6:X19)</f>
        <v>18778</v>
      </c>
      <c r="Y20" s="23">
        <f>SUM(Y6:Y19)</f>
        <v>17185</v>
      </c>
      <c r="Z20" s="23">
        <f>SUM(Z6:Z19)</f>
        <v>15085.3</v>
      </c>
      <c r="AA20" s="23">
        <f>SUM(AA6:AA19)</f>
        <v>13850.3</v>
      </c>
      <c r="AB20" s="23">
        <f t="shared" ref="AB20:AC20" si="1">SUM(AB6:AB19)</f>
        <v>0</v>
      </c>
      <c r="AC20" s="23">
        <f t="shared" si="1"/>
        <v>4508.592198572258</v>
      </c>
    </row>
    <row r="21" spans="1:29" s="17" customFormat="1" ht="15" customHeight="1" x14ac:dyDescent="0.2">
      <c r="A21" s="201" t="s">
        <v>639</v>
      </c>
      <c r="B21" s="202"/>
      <c r="C21" s="203"/>
      <c r="D21" s="203"/>
      <c r="E21" s="204"/>
      <c r="F21" s="203"/>
      <c r="G21" s="203"/>
      <c r="H21" s="205"/>
      <c r="I21" s="206"/>
      <c r="J21" s="206"/>
      <c r="K21" s="206"/>
      <c r="L21" s="206"/>
      <c r="M21" s="206"/>
      <c r="N21" s="206"/>
      <c r="O21" s="206"/>
      <c r="P21" s="206"/>
      <c r="Q21" s="207"/>
      <c r="R21" s="207"/>
      <c r="S21" s="207"/>
      <c r="T21" s="207"/>
      <c r="U21" s="208"/>
      <c r="V21" s="209"/>
      <c r="W21" s="206"/>
      <c r="X21" s="206"/>
      <c r="Y21" s="206"/>
      <c r="Z21" s="206"/>
      <c r="AA21" s="206"/>
      <c r="AB21" s="206"/>
      <c r="AC21" s="206"/>
    </row>
    <row r="22" spans="1:29" s="17" customFormat="1" ht="15" customHeight="1" x14ac:dyDescent="0.2">
      <c r="A22" s="210" t="s">
        <v>638</v>
      </c>
      <c r="B22" s="202"/>
      <c r="C22" s="203"/>
      <c r="D22" s="203"/>
      <c r="E22" s="204"/>
      <c r="F22" s="203"/>
      <c r="G22" s="203"/>
      <c r="H22" s="205"/>
      <c r="I22" s="206"/>
      <c r="J22" s="206"/>
      <c r="K22" s="206"/>
      <c r="L22" s="206"/>
      <c r="M22" s="206"/>
      <c r="N22" s="206"/>
      <c r="O22" s="206"/>
      <c r="P22" s="206"/>
      <c r="Q22" s="207"/>
      <c r="R22" s="207"/>
      <c r="S22" s="207"/>
      <c r="T22" s="207"/>
      <c r="U22" s="208"/>
      <c r="V22" s="209"/>
      <c r="W22" s="206"/>
      <c r="X22" s="206"/>
      <c r="Y22" s="206"/>
      <c r="Z22" s="206"/>
      <c r="AA22" s="206"/>
      <c r="AB22" s="206"/>
      <c r="AC22" s="206"/>
    </row>
    <row r="23" spans="1:29" s="17" customFormat="1" ht="13.5" x14ac:dyDescent="0.2">
      <c r="A23" s="202" t="s">
        <v>636</v>
      </c>
      <c r="B23" s="202"/>
      <c r="C23" s="202"/>
      <c r="D23" s="202"/>
      <c r="E23" s="211"/>
      <c r="F23" s="202"/>
      <c r="G23" s="202"/>
      <c r="H23" s="212"/>
      <c r="I23" s="213"/>
      <c r="J23" s="213"/>
      <c r="K23" s="213"/>
      <c r="L23" s="213"/>
      <c r="M23" s="213"/>
      <c r="N23" s="213"/>
      <c r="O23" s="213"/>
      <c r="P23" s="213"/>
      <c r="Q23" s="214"/>
      <c r="R23" s="214"/>
      <c r="S23" s="214"/>
      <c r="T23" s="214"/>
      <c r="U23" s="215"/>
      <c r="V23" s="216"/>
      <c r="W23" s="213"/>
      <c r="X23" s="213"/>
      <c r="Y23" s="213"/>
      <c r="Z23" s="213"/>
      <c r="AA23" s="213"/>
      <c r="AB23" s="213"/>
      <c r="AC23" s="213"/>
    </row>
    <row r="24" spans="1:29" s="17" customFormat="1" ht="13.5" x14ac:dyDescent="0.2">
      <c r="A24" s="217" t="s">
        <v>637</v>
      </c>
      <c r="B24" s="211"/>
      <c r="C24" s="202"/>
      <c r="D24" s="202"/>
      <c r="E24" s="211"/>
      <c r="F24" s="202"/>
      <c r="G24" s="202"/>
      <c r="H24" s="212"/>
      <c r="I24" s="213"/>
      <c r="J24" s="213"/>
      <c r="K24" s="213"/>
      <c r="L24" s="213"/>
      <c r="M24" s="213"/>
      <c r="N24" s="213"/>
      <c r="O24" s="213"/>
      <c r="P24" s="213"/>
      <c r="Q24" s="214"/>
      <c r="R24" s="214"/>
      <c r="S24" s="214"/>
      <c r="T24" s="214"/>
      <c r="U24" s="215"/>
      <c r="V24" s="216"/>
      <c r="W24" s="213"/>
      <c r="X24" s="213"/>
      <c r="Y24" s="213"/>
      <c r="Z24" s="213"/>
      <c r="AA24" s="213"/>
      <c r="AB24" s="213"/>
      <c r="AC24" s="213"/>
    </row>
    <row r="25" spans="1:29" s="17" customFormat="1" ht="20.100000000000001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7"/>
      <c r="R25" s="7"/>
      <c r="S25" s="7"/>
      <c r="T25" s="7"/>
      <c r="U25" s="7"/>
      <c r="V25" s="80"/>
      <c r="AB25" s="223"/>
      <c r="AC25" s="223"/>
    </row>
    <row r="26" spans="1:29" s="17" customFormat="1" ht="20.100000000000001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7"/>
      <c r="R26" s="7"/>
      <c r="S26" s="7"/>
      <c r="T26" s="7"/>
      <c r="U26" s="7"/>
      <c r="V26" s="80"/>
      <c r="AB26" s="223"/>
      <c r="AC26" s="223"/>
    </row>
    <row r="27" spans="1:29" s="17" customFormat="1" ht="20.100000000000001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7"/>
      <c r="R27" s="7"/>
      <c r="S27" s="7"/>
      <c r="T27" s="7"/>
      <c r="U27" s="7"/>
      <c r="V27" s="80"/>
      <c r="AB27" s="223"/>
      <c r="AC27" s="223"/>
    </row>
    <row r="28" spans="1:29" s="17" customFormat="1" ht="20.100000000000001" customHeight="1" x14ac:dyDescent="0.2">
      <c r="A28" s="50"/>
      <c r="B28" s="50"/>
      <c r="Q28" s="25"/>
      <c r="R28" s="25"/>
      <c r="S28" s="25"/>
      <c r="T28" s="25"/>
      <c r="U28" s="25"/>
      <c r="V28" s="80"/>
      <c r="AB28" s="223"/>
      <c r="AC28" s="223"/>
    </row>
    <row r="29" spans="1:29" s="17" customFormat="1" ht="20.100000000000001" customHeight="1" x14ac:dyDescent="0.2">
      <c r="A29" s="147"/>
      <c r="B29" s="50"/>
      <c r="Q29" s="25"/>
      <c r="R29" s="25"/>
      <c r="S29" s="25"/>
      <c r="T29" s="25"/>
      <c r="U29" s="25"/>
      <c r="V29" s="80"/>
    </row>
    <row r="30" spans="1:29" s="17" customFormat="1" ht="20.10000000000000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6"/>
      <c r="R30" s="6"/>
      <c r="S30" s="6"/>
      <c r="T30" s="6"/>
      <c r="U30" s="6"/>
      <c r="V30" s="81"/>
      <c r="W30" s="1"/>
      <c r="X30" s="1"/>
      <c r="Y30" s="1"/>
      <c r="Z30" s="1"/>
      <c r="AA30" s="1"/>
      <c r="AB30" s="1"/>
      <c r="AC30" s="1"/>
    </row>
    <row r="31" spans="1:29" s="17" customFormat="1" ht="20.10000000000000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6"/>
      <c r="R31" s="6"/>
      <c r="S31" s="6"/>
      <c r="T31" s="6"/>
      <c r="U31" s="6"/>
      <c r="V31" s="81"/>
      <c r="W31" s="1"/>
      <c r="X31" s="1"/>
      <c r="Y31" s="1"/>
      <c r="Z31" s="1"/>
      <c r="AA31" s="1"/>
      <c r="AB31" s="1"/>
      <c r="AC31" s="1"/>
    </row>
    <row r="32" spans="1:29" s="17" customFormat="1" ht="20.100000000000001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7"/>
      <c r="R32" s="7"/>
      <c r="S32" s="7"/>
      <c r="T32" s="7"/>
      <c r="U32" s="7"/>
      <c r="V32" s="80"/>
      <c r="X32" s="25"/>
      <c r="Y32" s="25"/>
      <c r="Z32" s="25"/>
      <c r="AA32" s="25"/>
      <c r="AB32" s="25"/>
      <c r="AC32" s="25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X33" s="25"/>
      <c r="Y33" s="25"/>
      <c r="Z33" s="25"/>
      <c r="AA33" s="25"/>
      <c r="AB33" s="25"/>
      <c r="AC33" s="25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X34" s="25"/>
      <c r="Y34" s="25"/>
      <c r="Z34" s="25"/>
      <c r="AA34" s="25"/>
      <c r="AB34" s="25"/>
      <c r="AC34" s="25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25"/>
      <c r="AC35" s="25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25"/>
      <c r="AC36" s="25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25"/>
      <c r="AC37" s="25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25"/>
      <c r="AC38" s="25"/>
    </row>
    <row r="39" spans="1:29" s="17" customFormat="1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X39" s="25"/>
      <c r="Y39" s="25"/>
      <c r="Z39" s="25"/>
      <c r="AA39" s="25"/>
      <c r="AB39" s="25"/>
      <c r="AC39" s="25"/>
    </row>
    <row r="40" spans="1:29" s="17" customFormat="1" ht="20.100000000000001" customHeight="1" x14ac:dyDescent="0.2">
      <c r="A40" s="50"/>
      <c r="B40" s="50"/>
      <c r="Q40" s="25"/>
      <c r="R40" s="25"/>
      <c r="S40" s="25"/>
      <c r="T40" s="25"/>
      <c r="U40" s="25"/>
      <c r="V40" s="80"/>
      <c r="X40" s="25"/>
      <c r="Y40" s="25"/>
      <c r="Z40" s="25"/>
      <c r="AA40" s="25"/>
      <c r="AB40" s="25"/>
      <c r="AC40" s="25"/>
    </row>
    <row r="41" spans="1:29" s="17" customFormat="1" ht="20.100000000000001" customHeight="1" x14ac:dyDescent="0.2">
      <c r="A41" s="147"/>
      <c r="B41" s="50"/>
      <c r="Q41" s="25"/>
      <c r="R41" s="25"/>
      <c r="S41" s="25"/>
      <c r="T41" s="25"/>
      <c r="U41" s="25"/>
      <c r="V41" s="80"/>
      <c r="X41" s="25"/>
      <c r="Y41" s="25"/>
      <c r="Z41" s="25"/>
      <c r="AA41" s="25"/>
      <c r="AB41" s="25"/>
      <c r="AC41" s="25"/>
    </row>
    <row r="42" spans="1:29" x14ac:dyDescent="0.2">
      <c r="Q42" s="6"/>
      <c r="R42" s="6"/>
      <c r="S42" s="6"/>
      <c r="T42" s="6"/>
      <c r="U42" s="6"/>
    </row>
    <row r="43" spans="1:29" x14ac:dyDescent="0.2">
      <c r="Q43" s="6"/>
      <c r="R43" s="6"/>
      <c r="S43" s="6"/>
      <c r="T43" s="6"/>
      <c r="U43" s="6"/>
    </row>
    <row r="44" spans="1:29" ht="20.100000000000001" customHeight="1" x14ac:dyDescent="0.2">
      <c r="Q44" s="6"/>
      <c r="R44" s="6"/>
      <c r="S44" s="6"/>
      <c r="T44" s="6"/>
      <c r="U44" s="6"/>
    </row>
    <row r="45" spans="1:29" ht="20.100000000000001" customHeight="1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B48" s="50"/>
      <c r="C48" s="50"/>
      <c r="Q48" s="6"/>
      <c r="R48" s="6"/>
      <c r="S48" s="6"/>
      <c r="T48" s="6"/>
      <c r="U48" s="6"/>
    </row>
    <row r="49" spans="2:21" ht="20.100000000000001" customHeight="1" x14ac:dyDescent="0.2">
      <c r="B49" s="147"/>
      <c r="C49" s="50"/>
      <c r="Q49" s="6"/>
      <c r="R49" s="6"/>
      <c r="S49" s="6"/>
      <c r="T49" s="6"/>
      <c r="U49" s="6"/>
    </row>
    <row r="50" spans="2:21" ht="20.100000000000001" customHeight="1" x14ac:dyDescent="0.2">
      <c r="Q50" s="6"/>
      <c r="R50" s="6"/>
      <c r="S50" s="6"/>
      <c r="T50" s="6"/>
      <c r="U50" s="6"/>
    </row>
  </sheetData>
  <mergeCells count="3">
    <mergeCell ref="A4:A5"/>
    <mergeCell ref="A20:B20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1"/>
  <ignoredErrors>
    <ignoredError sqref="W20:Y20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C50"/>
  <sheetViews>
    <sheetView showGridLines="0" topLeftCell="A6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6.7109375" style="1" customWidth="1"/>
    <col min="3" max="11" width="5.7109375" style="50" hidden="1" customWidth="1"/>
    <col min="12" max="15" width="5.7109375" style="1" hidden="1" customWidth="1"/>
    <col min="16" max="16" width="5" style="1" hidden="1" customWidth="1"/>
    <col min="17" max="18" width="15.7109375" style="1" hidden="1" customWidth="1"/>
    <col min="19" max="19" width="17.28515625" style="1" hidden="1" customWidth="1"/>
    <col min="20" max="20" width="17" style="1" hidden="1" customWidth="1"/>
    <col min="21" max="21" width="16.7109375" style="1" hidden="1" customWidth="1"/>
    <col min="22" max="22" width="16.7109375" style="81" hidden="1" customWidth="1"/>
    <col min="23" max="23" width="16.7109375" style="1" hidden="1" customWidth="1"/>
    <col min="24" max="24" width="16.7109375" style="6" hidden="1" customWidth="1"/>
    <col min="25" max="29" width="16.7109375" style="6" customWidth="1"/>
    <col min="30" max="16384" width="9.140625" style="1"/>
  </cols>
  <sheetData>
    <row r="1" spans="1:29" s="12" customFormat="1" ht="20.100000000000001" customHeight="1" x14ac:dyDescent="0.25">
      <c r="A1" s="27" t="s">
        <v>609</v>
      </c>
      <c r="C1" s="28"/>
      <c r="D1" s="28"/>
      <c r="E1" s="29"/>
      <c r="F1" s="28"/>
      <c r="G1" s="28"/>
      <c r="H1" s="3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610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">
      <c r="A6" s="26">
        <v>1</v>
      </c>
      <c r="B6" s="167" t="s">
        <v>392</v>
      </c>
      <c r="C6" s="35">
        <v>7064</v>
      </c>
      <c r="D6" s="35">
        <v>8294</v>
      </c>
      <c r="E6" s="35">
        <v>8409</v>
      </c>
      <c r="F6" s="35">
        <v>16236</v>
      </c>
      <c r="G6" s="35">
        <v>15107</v>
      </c>
      <c r="H6" s="35">
        <v>15124</v>
      </c>
      <c r="I6" s="35">
        <v>5616</v>
      </c>
      <c r="J6" s="35">
        <v>5834</v>
      </c>
      <c r="K6" s="35">
        <v>6034</v>
      </c>
      <c r="L6" s="35">
        <v>6827</v>
      </c>
      <c r="M6" s="35">
        <v>6074</v>
      </c>
      <c r="N6" s="35">
        <v>5925</v>
      </c>
      <c r="O6" s="35">
        <v>5087</v>
      </c>
      <c r="P6" s="35">
        <v>0</v>
      </c>
      <c r="Q6" s="7">
        <v>6350</v>
      </c>
      <c r="R6" s="86">
        <v>6631</v>
      </c>
      <c r="S6" s="86">
        <v>5940</v>
      </c>
      <c r="T6" s="86">
        <v>5843</v>
      </c>
      <c r="U6" s="86">
        <v>6640</v>
      </c>
      <c r="V6" s="89">
        <v>376.49</v>
      </c>
      <c r="W6" s="168">
        <v>6788</v>
      </c>
      <c r="X6" s="25">
        <v>6816</v>
      </c>
      <c r="Y6" s="25">
        <v>6729</v>
      </c>
      <c r="Z6" s="25">
        <v>6737</v>
      </c>
      <c r="AA6" s="25">
        <v>6757</v>
      </c>
      <c r="AB6" s="25">
        <v>0</v>
      </c>
      <c r="AC6" s="25">
        <f>[1]KalSel!AC6-[2]KalSel!AC6</f>
        <v>2263.016934632873</v>
      </c>
    </row>
    <row r="7" spans="1:29" s="17" customFormat="1" ht="20.100000000000001" customHeight="1" x14ac:dyDescent="0.25">
      <c r="A7" s="26">
        <v>2</v>
      </c>
      <c r="B7" s="167" t="s">
        <v>393</v>
      </c>
      <c r="C7" s="35">
        <v>1221</v>
      </c>
      <c r="D7" s="35">
        <v>1221</v>
      </c>
      <c r="E7" s="35">
        <v>2896</v>
      </c>
      <c r="F7" s="35">
        <v>1463</v>
      </c>
      <c r="G7" s="35">
        <v>3407</v>
      </c>
      <c r="H7" s="35">
        <v>3362</v>
      </c>
      <c r="I7" s="35">
        <v>8661</v>
      </c>
      <c r="J7" s="35">
        <v>10678</v>
      </c>
      <c r="K7" s="35">
        <v>10593</v>
      </c>
      <c r="L7" s="35">
        <v>10593</v>
      </c>
      <c r="M7" s="35">
        <v>5875</v>
      </c>
      <c r="N7" s="35">
        <v>1927</v>
      </c>
      <c r="O7" s="35">
        <v>2447</v>
      </c>
      <c r="P7" s="35">
        <v>0</v>
      </c>
      <c r="Q7" s="7">
        <v>3022</v>
      </c>
      <c r="R7" s="86">
        <v>4504</v>
      </c>
      <c r="S7" s="86">
        <v>4548</v>
      </c>
      <c r="T7" s="86">
        <v>3955</v>
      </c>
      <c r="U7" s="86">
        <v>1673</v>
      </c>
      <c r="V7" s="89">
        <v>5283.79</v>
      </c>
      <c r="W7" s="86">
        <v>341</v>
      </c>
      <c r="X7" s="25">
        <v>341</v>
      </c>
      <c r="Y7" s="25">
        <v>391</v>
      </c>
      <c r="Z7" s="25">
        <v>391</v>
      </c>
      <c r="AA7" s="25">
        <v>496</v>
      </c>
      <c r="AB7" s="25">
        <v>0</v>
      </c>
      <c r="AC7" s="25">
        <f>[1]KalSel!AC7-[2]KalSel!AC7</f>
        <v>0</v>
      </c>
    </row>
    <row r="8" spans="1:29" s="17" customFormat="1" ht="20.100000000000001" customHeight="1" x14ac:dyDescent="0.25">
      <c r="A8" s="26">
        <v>3</v>
      </c>
      <c r="B8" s="167" t="s">
        <v>394</v>
      </c>
      <c r="C8" s="35">
        <v>7674</v>
      </c>
      <c r="D8" s="35">
        <v>12676</v>
      </c>
      <c r="E8" s="35">
        <v>6875</v>
      </c>
      <c r="F8" s="35">
        <v>13464</v>
      </c>
      <c r="G8" s="35">
        <v>13826</v>
      </c>
      <c r="H8" s="35">
        <v>7880</v>
      </c>
      <c r="I8" s="35">
        <v>8397</v>
      </c>
      <c r="J8" s="35">
        <v>6038</v>
      </c>
      <c r="K8" s="35">
        <v>6049</v>
      </c>
      <c r="L8" s="35">
        <v>5855</v>
      </c>
      <c r="M8" s="35">
        <v>6668</v>
      </c>
      <c r="N8" s="35">
        <v>6497</v>
      </c>
      <c r="O8" s="35">
        <v>4894</v>
      </c>
      <c r="P8" s="35">
        <v>0</v>
      </c>
      <c r="Q8" s="7">
        <v>5209</v>
      </c>
      <c r="R8" s="86">
        <v>5653</v>
      </c>
      <c r="S8" s="86">
        <v>4627</v>
      </c>
      <c r="T8" s="86">
        <v>4677</v>
      </c>
      <c r="U8" s="86">
        <v>4574</v>
      </c>
      <c r="V8" s="89">
        <v>6645.94</v>
      </c>
      <c r="W8" s="86">
        <v>5037</v>
      </c>
      <c r="X8" s="25">
        <v>4991</v>
      </c>
      <c r="Y8" s="25">
        <v>5671</v>
      </c>
      <c r="Z8" s="25">
        <v>5758</v>
      </c>
      <c r="AA8" s="25">
        <v>4897</v>
      </c>
      <c r="AB8" s="25">
        <v>0</v>
      </c>
      <c r="AC8" s="25">
        <f>[1]KalSel!AC8-[2]KalSel!AC8</f>
        <v>21770.723674224831</v>
      </c>
    </row>
    <row r="9" spans="1:29" s="17" customFormat="1" ht="20.100000000000001" customHeight="1" x14ac:dyDescent="0.25">
      <c r="A9" s="26">
        <v>4</v>
      </c>
      <c r="B9" s="167" t="s">
        <v>395</v>
      </c>
      <c r="C9" s="35">
        <v>0</v>
      </c>
      <c r="D9" s="35">
        <v>0</v>
      </c>
      <c r="E9" s="35">
        <v>0</v>
      </c>
      <c r="F9" s="35">
        <v>0</v>
      </c>
      <c r="G9" s="35">
        <v>3419</v>
      </c>
      <c r="H9" s="35">
        <v>1000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7">
        <v>0</v>
      </c>
      <c r="R9" s="86">
        <v>0</v>
      </c>
      <c r="S9" s="86">
        <v>0</v>
      </c>
      <c r="T9" s="86">
        <v>0</v>
      </c>
      <c r="U9" s="86">
        <v>0</v>
      </c>
      <c r="V9" s="89">
        <v>5371.83</v>
      </c>
      <c r="W9" s="86">
        <v>0</v>
      </c>
      <c r="X9" s="25">
        <v>0</v>
      </c>
      <c r="Y9" s="25" t="s">
        <v>48</v>
      </c>
      <c r="Z9" s="25">
        <v>0</v>
      </c>
      <c r="AA9" s="25">
        <v>25</v>
      </c>
      <c r="AB9" s="25">
        <v>0</v>
      </c>
      <c r="AC9" s="25">
        <f>[1]KalSel!AC9-[2]KalSel!AC9</f>
        <v>1217.4343336851452</v>
      </c>
    </row>
    <row r="10" spans="1:29" s="17" customFormat="1" ht="20.100000000000001" customHeight="1" x14ac:dyDescent="0.25">
      <c r="A10" s="26">
        <v>5</v>
      </c>
      <c r="B10" s="167" t="s">
        <v>396</v>
      </c>
      <c r="C10" s="35">
        <v>2722</v>
      </c>
      <c r="D10" s="35">
        <v>3044</v>
      </c>
      <c r="E10" s="35">
        <v>2720</v>
      </c>
      <c r="F10" s="35">
        <v>4915</v>
      </c>
      <c r="G10" s="35">
        <v>4931</v>
      </c>
      <c r="H10" s="35">
        <v>5318</v>
      </c>
      <c r="I10" s="35">
        <v>5307</v>
      </c>
      <c r="J10" s="35">
        <v>5288</v>
      </c>
      <c r="K10" s="35">
        <v>8931</v>
      </c>
      <c r="L10" s="35">
        <v>9245</v>
      </c>
      <c r="M10" s="35">
        <v>9856</v>
      </c>
      <c r="N10" s="35">
        <v>9088</v>
      </c>
      <c r="O10" s="35">
        <v>9687</v>
      </c>
      <c r="P10" s="35">
        <v>0</v>
      </c>
      <c r="Q10" s="7">
        <v>9574</v>
      </c>
      <c r="R10" s="86">
        <v>8890</v>
      </c>
      <c r="S10" s="86">
        <v>9033</v>
      </c>
      <c r="T10" s="86">
        <v>6688</v>
      </c>
      <c r="U10" s="86">
        <v>6688</v>
      </c>
      <c r="V10" s="89">
        <v>6163.57</v>
      </c>
      <c r="W10" s="86">
        <v>3801</v>
      </c>
      <c r="X10" s="25">
        <v>3901</v>
      </c>
      <c r="Y10" s="25">
        <v>3901</v>
      </c>
      <c r="Z10" s="25">
        <v>4542</v>
      </c>
      <c r="AA10" s="25">
        <v>4959</v>
      </c>
      <c r="AB10" s="25">
        <v>0</v>
      </c>
      <c r="AC10" s="25">
        <f>[1]KalSel!AC10-[2]KalSel!AC10</f>
        <v>5298.7179747464143</v>
      </c>
    </row>
    <row r="11" spans="1:29" s="17" customFormat="1" ht="20.100000000000001" customHeight="1" x14ac:dyDescent="0.25">
      <c r="A11" s="26">
        <v>6</v>
      </c>
      <c r="B11" s="167" t="s">
        <v>397</v>
      </c>
      <c r="C11" s="35">
        <v>6283</v>
      </c>
      <c r="D11" s="35">
        <v>6610</v>
      </c>
      <c r="E11" s="35">
        <v>6492</v>
      </c>
      <c r="F11" s="35">
        <v>8519</v>
      </c>
      <c r="G11" s="35">
        <v>8756</v>
      </c>
      <c r="H11" s="35">
        <v>8773</v>
      </c>
      <c r="I11" s="35">
        <v>7313</v>
      </c>
      <c r="J11" s="35">
        <v>7335</v>
      </c>
      <c r="K11" s="35">
        <v>7335</v>
      </c>
      <c r="L11" s="35">
        <v>7219</v>
      </c>
      <c r="M11" s="35">
        <v>6700</v>
      </c>
      <c r="N11" s="35">
        <v>6720</v>
      </c>
      <c r="O11" s="35">
        <v>7058</v>
      </c>
      <c r="P11" s="35">
        <v>0</v>
      </c>
      <c r="Q11" s="7">
        <v>7058</v>
      </c>
      <c r="R11" s="86">
        <v>7059</v>
      </c>
      <c r="S11" s="86">
        <v>7521</v>
      </c>
      <c r="T11" s="86">
        <v>7624</v>
      </c>
      <c r="U11" s="86">
        <v>7524</v>
      </c>
      <c r="V11" s="89">
        <v>6730.46</v>
      </c>
      <c r="W11" s="86">
        <v>7573</v>
      </c>
      <c r="X11" s="25">
        <v>5618</v>
      </c>
      <c r="Y11" s="25">
        <v>6273</v>
      </c>
      <c r="Z11" s="25">
        <v>6140</v>
      </c>
      <c r="AA11" s="25">
        <v>6353</v>
      </c>
      <c r="AB11" s="25">
        <v>0</v>
      </c>
      <c r="AC11" s="25">
        <f>[1]KalSel!AC11-[2]KalSel!AC11</f>
        <v>10088.232595763035</v>
      </c>
    </row>
    <row r="12" spans="1:29" s="17" customFormat="1" ht="20.100000000000001" customHeight="1" x14ac:dyDescent="0.25">
      <c r="A12" s="26">
        <v>7</v>
      </c>
      <c r="B12" s="167" t="s">
        <v>398</v>
      </c>
      <c r="C12" s="35">
        <v>4583</v>
      </c>
      <c r="D12" s="35">
        <v>5978</v>
      </c>
      <c r="E12" s="35">
        <v>5590</v>
      </c>
      <c r="F12" s="35">
        <v>6006</v>
      </c>
      <c r="G12" s="35">
        <v>5755</v>
      </c>
      <c r="H12" s="35">
        <v>6647</v>
      </c>
      <c r="I12" s="35">
        <v>6779</v>
      </c>
      <c r="J12" s="35">
        <v>6515</v>
      </c>
      <c r="K12" s="35">
        <v>7751</v>
      </c>
      <c r="L12" s="35">
        <v>7045</v>
      </c>
      <c r="M12" s="35">
        <v>4860</v>
      </c>
      <c r="N12" s="35">
        <v>4282</v>
      </c>
      <c r="O12" s="35">
        <v>7141</v>
      </c>
      <c r="P12" s="35">
        <v>0</v>
      </c>
      <c r="Q12" s="7">
        <v>7751</v>
      </c>
      <c r="R12" s="86">
        <v>9581</v>
      </c>
      <c r="S12" s="86">
        <v>9229</v>
      </c>
      <c r="T12" s="86">
        <v>8941</v>
      </c>
      <c r="U12" s="86">
        <v>8925</v>
      </c>
      <c r="V12" s="89">
        <v>4651.07</v>
      </c>
      <c r="W12" s="86">
        <v>8733</v>
      </c>
      <c r="X12" s="25">
        <v>12247</v>
      </c>
      <c r="Y12" s="25">
        <v>15641</v>
      </c>
      <c r="Z12" s="25">
        <v>15898</v>
      </c>
      <c r="AA12" s="25">
        <v>15898</v>
      </c>
      <c r="AB12" s="25">
        <v>0</v>
      </c>
      <c r="AC12" s="25">
        <f>[1]KalSel!AC12-[2]KalSel!AC12</f>
        <v>19565.246459162088</v>
      </c>
    </row>
    <row r="13" spans="1:29" s="17" customFormat="1" ht="20.100000000000001" customHeight="1" x14ac:dyDescent="0.25">
      <c r="A13" s="26">
        <v>8</v>
      </c>
      <c r="B13" s="167" t="s">
        <v>399</v>
      </c>
      <c r="C13" s="35">
        <v>2240</v>
      </c>
      <c r="D13" s="35">
        <v>1780</v>
      </c>
      <c r="E13" s="35">
        <v>2852</v>
      </c>
      <c r="F13" s="35">
        <v>4124</v>
      </c>
      <c r="G13" s="35">
        <v>4165</v>
      </c>
      <c r="H13" s="35">
        <v>4374</v>
      </c>
      <c r="I13" s="35">
        <v>4089</v>
      </c>
      <c r="J13" s="35">
        <v>3555</v>
      </c>
      <c r="K13" s="35">
        <v>3555</v>
      </c>
      <c r="L13" s="35">
        <v>3879</v>
      </c>
      <c r="M13" s="35">
        <v>435</v>
      </c>
      <c r="N13" s="35">
        <v>185</v>
      </c>
      <c r="O13" s="35">
        <v>185</v>
      </c>
      <c r="P13" s="35">
        <v>0</v>
      </c>
      <c r="Q13" s="7">
        <v>183</v>
      </c>
      <c r="R13" s="86">
        <v>195</v>
      </c>
      <c r="S13" s="86">
        <v>183</v>
      </c>
      <c r="T13" s="86">
        <v>23</v>
      </c>
      <c r="U13" s="86" t="s">
        <v>48</v>
      </c>
      <c r="V13" s="89">
        <v>3616.12</v>
      </c>
      <c r="W13" s="86">
        <v>0</v>
      </c>
      <c r="X13" s="25">
        <v>0</v>
      </c>
      <c r="Y13" s="25">
        <v>5270</v>
      </c>
      <c r="Z13" s="25">
        <v>3641</v>
      </c>
      <c r="AA13" s="25">
        <v>3836</v>
      </c>
      <c r="AB13" s="25">
        <v>0</v>
      </c>
      <c r="AC13" s="25">
        <f>[1]KalSel!AC13-[2]KalSel!AC13</f>
        <v>0</v>
      </c>
    </row>
    <row r="14" spans="1:29" s="17" customFormat="1" ht="20.100000000000001" customHeight="1" x14ac:dyDescent="0.25">
      <c r="A14" s="26">
        <v>9</v>
      </c>
      <c r="B14" s="167" t="s">
        <v>400</v>
      </c>
      <c r="C14" s="35">
        <v>1568</v>
      </c>
      <c r="D14" s="35">
        <v>1568</v>
      </c>
      <c r="E14" s="35">
        <v>1568</v>
      </c>
      <c r="F14" s="35">
        <v>2796</v>
      </c>
      <c r="G14" s="35">
        <v>2951</v>
      </c>
      <c r="H14" s="35">
        <v>3034</v>
      </c>
      <c r="I14" s="35">
        <v>6075</v>
      </c>
      <c r="J14" s="35">
        <v>3114</v>
      </c>
      <c r="K14" s="35">
        <v>3269</v>
      </c>
      <c r="L14" s="35">
        <v>3269</v>
      </c>
      <c r="M14" s="35">
        <v>4267</v>
      </c>
      <c r="N14" s="35">
        <v>4657</v>
      </c>
      <c r="O14" s="35">
        <v>4657</v>
      </c>
      <c r="P14" s="35">
        <v>0</v>
      </c>
      <c r="Q14" s="7">
        <v>4657</v>
      </c>
      <c r="R14" s="86">
        <v>5275</v>
      </c>
      <c r="S14" s="86">
        <v>5660</v>
      </c>
      <c r="T14" s="86">
        <v>5660</v>
      </c>
      <c r="U14" s="86">
        <v>5549</v>
      </c>
      <c r="V14" s="89">
        <v>3285.65</v>
      </c>
      <c r="W14" s="86">
        <v>5573</v>
      </c>
      <c r="X14" s="25">
        <v>1827</v>
      </c>
      <c r="Y14" s="25">
        <v>1827</v>
      </c>
      <c r="Z14" s="25">
        <v>1912</v>
      </c>
      <c r="AA14" s="25">
        <v>1912</v>
      </c>
      <c r="AB14" s="25">
        <v>0</v>
      </c>
      <c r="AC14" s="25">
        <f>[1]KalSel!AC14-[2]KalSel!AC14</f>
        <v>2252.7184459729706</v>
      </c>
    </row>
    <row r="15" spans="1:29" s="17" customFormat="1" ht="20.100000000000001" customHeight="1" x14ac:dyDescent="0.25">
      <c r="A15" s="26">
        <v>10</v>
      </c>
      <c r="B15" s="167" t="s">
        <v>401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6191</v>
      </c>
      <c r="N15" s="35">
        <v>6191</v>
      </c>
      <c r="O15" s="35">
        <v>2405</v>
      </c>
      <c r="P15" s="35">
        <v>0</v>
      </c>
      <c r="Q15" s="7">
        <v>2005</v>
      </c>
      <c r="R15" s="86">
        <v>1053</v>
      </c>
      <c r="S15" s="86">
        <v>1108</v>
      </c>
      <c r="T15" s="86">
        <v>743</v>
      </c>
      <c r="U15" s="86">
        <v>743</v>
      </c>
      <c r="V15" s="89">
        <v>24.77</v>
      </c>
      <c r="W15" s="86">
        <v>608</v>
      </c>
      <c r="X15" s="25">
        <v>609</v>
      </c>
      <c r="Y15" s="25">
        <v>204</v>
      </c>
      <c r="Z15" s="25">
        <v>100</v>
      </c>
      <c r="AA15" s="25">
        <v>100</v>
      </c>
      <c r="AB15" s="25">
        <v>0</v>
      </c>
      <c r="AC15" s="25">
        <f>[1]KalSel!AC15-[2]KalSel!AC15</f>
        <v>4632.5150876478319</v>
      </c>
    </row>
    <row r="16" spans="1:29" s="17" customFormat="1" ht="20.100000000000001" customHeight="1" x14ac:dyDescent="0.25">
      <c r="A16" s="26">
        <v>11</v>
      </c>
      <c r="B16" s="167" t="s">
        <v>402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3169</v>
      </c>
      <c r="N16" s="35">
        <v>4449</v>
      </c>
      <c r="O16" s="35">
        <v>2458</v>
      </c>
      <c r="P16" s="35">
        <v>0</v>
      </c>
      <c r="Q16" s="7">
        <v>2739</v>
      </c>
      <c r="R16" s="86">
        <v>3443</v>
      </c>
      <c r="S16" s="86">
        <v>3443</v>
      </c>
      <c r="T16" s="86">
        <v>3468</v>
      </c>
      <c r="U16" s="86">
        <v>2154</v>
      </c>
      <c r="V16" s="89">
        <v>3929.81</v>
      </c>
      <c r="W16" s="86">
        <v>2080</v>
      </c>
      <c r="X16" s="25">
        <v>1950</v>
      </c>
      <c r="Y16" s="25">
        <v>1970</v>
      </c>
      <c r="Z16" s="25">
        <v>2030</v>
      </c>
      <c r="AA16" s="25">
        <v>1970</v>
      </c>
      <c r="AB16" s="25">
        <v>0</v>
      </c>
      <c r="AC16" s="25">
        <f>[1]KalSel!AC16-[2]KalSel!AC16</f>
        <v>4093.6772748156318</v>
      </c>
    </row>
    <row r="17" spans="1:29" s="17" customFormat="1" ht="20.100000000000001" customHeight="1" x14ac:dyDescent="0.25">
      <c r="A17" s="26">
        <v>12</v>
      </c>
      <c r="B17" s="167" t="s">
        <v>403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1644</v>
      </c>
      <c r="J17" s="35">
        <v>1644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7">
        <v>0</v>
      </c>
      <c r="R17" s="86">
        <v>0</v>
      </c>
      <c r="S17" s="86">
        <v>0</v>
      </c>
      <c r="T17" s="86">
        <v>0</v>
      </c>
      <c r="U17" s="86">
        <v>0</v>
      </c>
      <c r="V17" s="89">
        <v>192.16</v>
      </c>
      <c r="W17" s="86">
        <v>0</v>
      </c>
      <c r="X17" s="25">
        <v>0</v>
      </c>
      <c r="Y17" s="25" t="s">
        <v>48</v>
      </c>
      <c r="Z17" s="25">
        <v>0</v>
      </c>
      <c r="AA17" s="25">
        <v>0</v>
      </c>
      <c r="AB17" s="25">
        <v>0</v>
      </c>
      <c r="AC17" s="25">
        <f>[1]KalSel!AC17-[2]KalSel!AC17</f>
        <v>1057.1865738496301</v>
      </c>
    </row>
    <row r="18" spans="1:29" s="17" customFormat="1" ht="20.100000000000001" customHeight="1" x14ac:dyDescent="0.25">
      <c r="A18" s="26">
        <v>13</v>
      </c>
      <c r="B18" s="169" t="s">
        <v>404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640</v>
      </c>
      <c r="K18" s="35">
        <v>640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7">
        <v>0</v>
      </c>
      <c r="R18" s="86">
        <v>0</v>
      </c>
      <c r="S18" s="86">
        <v>0</v>
      </c>
      <c r="T18" s="86">
        <v>0</v>
      </c>
      <c r="U18" s="86">
        <v>0</v>
      </c>
      <c r="V18" s="89">
        <v>300.19</v>
      </c>
      <c r="W18" s="86">
        <v>0</v>
      </c>
      <c r="X18" s="25">
        <v>0</v>
      </c>
      <c r="Y18" s="25" t="s">
        <v>48</v>
      </c>
      <c r="Z18" s="25">
        <v>0</v>
      </c>
      <c r="AA18" s="25">
        <v>0</v>
      </c>
      <c r="AB18" s="25">
        <v>0</v>
      </c>
      <c r="AC18" s="25">
        <f>[1]KalSel!AC18-[2]KalSel!AC18</f>
        <v>1072.7868878832755</v>
      </c>
    </row>
    <row r="19" spans="1:29" s="17" customFormat="1" ht="20.100000000000001" customHeight="1" thickBot="1" x14ac:dyDescent="0.3">
      <c r="A19" s="248" t="s">
        <v>31</v>
      </c>
      <c r="B19" s="249"/>
      <c r="C19" s="40">
        <v>33355</v>
      </c>
      <c r="D19" s="40">
        <v>41171</v>
      </c>
      <c r="E19" s="40">
        <v>37402</v>
      </c>
      <c r="F19" s="40">
        <v>57523</v>
      </c>
      <c r="G19" s="40">
        <v>62317</v>
      </c>
      <c r="H19" s="40">
        <v>55512</v>
      </c>
      <c r="I19" s="40">
        <v>53881</v>
      </c>
      <c r="J19" s="40">
        <v>50641</v>
      </c>
      <c r="K19" s="40">
        <v>54157</v>
      </c>
      <c r="L19" s="40">
        <v>53932</v>
      </c>
      <c r="M19" s="40">
        <v>54095</v>
      </c>
      <c r="N19" s="40">
        <v>49921</v>
      </c>
      <c r="O19" s="40">
        <v>46019</v>
      </c>
      <c r="P19" s="40">
        <v>0</v>
      </c>
      <c r="Q19" s="23">
        <f t="shared" ref="Q19:W19" si="0">SUM(Q6:Q18)</f>
        <v>48548</v>
      </c>
      <c r="R19" s="79">
        <f t="shared" si="0"/>
        <v>52284</v>
      </c>
      <c r="S19" s="79">
        <f t="shared" si="0"/>
        <v>51292</v>
      </c>
      <c r="T19" s="79">
        <f t="shared" si="0"/>
        <v>47622</v>
      </c>
      <c r="U19" s="79">
        <f t="shared" si="0"/>
        <v>44470</v>
      </c>
      <c r="V19" s="79">
        <f t="shared" si="0"/>
        <v>46571.85</v>
      </c>
      <c r="W19" s="79">
        <f t="shared" si="0"/>
        <v>40534</v>
      </c>
      <c r="X19" s="23">
        <f t="shared" ref="X19:AC19" si="1">SUM(X6:X18)</f>
        <v>38300</v>
      </c>
      <c r="Y19" s="23">
        <f t="shared" si="1"/>
        <v>47877</v>
      </c>
      <c r="Z19" s="23">
        <f t="shared" si="1"/>
        <v>47149</v>
      </c>
      <c r="AA19" s="23">
        <f t="shared" si="1"/>
        <v>47203</v>
      </c>
      <c r="AB19" s="23">
        <f t="shared" si="1"/>
        <v>0</v>
      </c>
      <c r="AC19" s="23">
        <f t="shared" si="1"/>
        <v>73312.256242383737</v>
      </c>
    </row>
    <row r="20" spans="1:29" s="17" customFormat="1" ht="15" customHeight="1" x14ac:dyDescent="0.2">
      <c r="A20" s="201" t="s">
        <v>639</v>
      </c>
      <c r="B20" s="202"/>
      <c r="C20" s="203"/>
      <c r="D20" s="203"/>
      <c r="E20" s="204"/>
      <c r="F20" s="203"/>
      <c r="G20" s="203"/>
      <c r="H20" s="205"/>
      <c r="I20" s="206"/>
      <c r="J20" s="206"/>
      <c r="K20" s="206"/>
      <c r="L20" s="206"/>
      <c r="M20" s="206"/>
      <c r="N20" s="206"/>
      <c r="O20" s="206"/>
      <c r="P20" s="206"/>
      <c r="Q20" s="207"/>
      <c r="R20" s="207"/>
      <c r="S20" s="207"/>
      <c r="T20" s="207"/>
      <c r="U20" s="208"/>
      <c r="V20" s="209"/>
      <c r="W20" s="206"/>
      <c r="X20" s="206"/>
      <c r="Y20" s="206"/>
      <c r="Z20" s="206"/>
      <c r="AA20" s="206"/>
      <c r="AB20" s="206"/>
      <c r="AC20" s="206"/>
    </row>
    <row r="21" spans="1:29" s="17" customFormat="1" ht="15" customHeight="1" x14ac:dyDescent="0.2">
      <c r="A21" s="210" t="s">
        <v>638</v>
      </c>
      <c r="B21" s="202"/>
      <c r="C21" s="203"/>
      <c r="D21" s="203"/>
      <c r="E21" s="204"/>
      <c r="F21" s="203"/>
      <c r="G21" s="203"/>
      <c r="H21" s="205"/>
      <c r="I21" s="206"/>
      <c r="J21" s="206"/>
      <c r="K21" s="206"/>
      <c r="L21" s="206"/>
      <c r="M21" s="206"/>
      <c r="N21" s="206"/>
      <c r="O21" s="206"/>
      <c r="P21" s="206"/>
      <c r="Q21" s="207"/>
      <c r="R21" s="207"/>
      <c r="S21" s="207"/>
      <c r="T21" s="207"/>
      <c r="U21" s="208"/>
      <c r="V21" s="209"/>
      <c r="W21" s="206"/>
      <c r="X21" s="206"/>
      <c r="Y21" s="206"/>
      <c r="Z21" s="206"/>
      <c r="AA21" s="206"/>
      <c r="AB21" s="206"/>
      <c r="AC21" s="206"/>
    </row>
    <row r="22" spans="1:29" s="17" customFormat="1" ht="13.5" x14ac:dyDescent="0.2">
      <c r="A22" s="202" t="s">
        <v>636</v>
      </c>
      <c r="B22" s="202"/>
      <c r="C22" s="202"/>
      <c r="D22" s="202"/>
      <c r="E22" s="211"/>
      <c r="F22" s="202"/>
      <c r="G22" s="202"/>
      <c r="H22" s="212"/>
      <c r="I22" s="213"/>
      <c r="J22" s="213"/>
      <c r="K22" s="213"/>
      <c r="L22" s="213"/>
      <c r="M22" s="213"/>
      <c r="N22" s="213"/>
      <c r="O22" s="213"/>
      <c r="P22" s="213"/>
      <c r="Q22" s="214"/>
      <c r="R22" s="214"/>
      <c r="S22" s="214"/>
      <c r="T22" s="214"/>
      <c r="U22" s="215"/>
      <c r="V22" s="216"/>
      <c r="W22" s="213"/>
      <c r="X22" s="213"/>
      <c r="Y22" s="213"/>
      <c r="Z22" s="213"/>
      <c r="AA22" s="213"/>
      <c r="AB22" s="213"/>
      <c r="AC22" s="213"/>
    </row>
    <row r="23" spans="1:29" s="17" customFormat="1" ht="13.5" x14ac:dyDescent="0.2">
      <c r="A23" s="217" t="s">
        <v>637</v>
      </c>
      <c r="B23" s="211"/>
      <c r="C23" s="202"/>
      <c r="D23" s="202"/>
      <c r="E23" s="211"/>
      <c r="F23" s="202"/>
      <c r="G23" s="202"/>
      <c r="H23" s="212"/>
      <c r="I23" s="213"/>
      <c r="J23" s="213"/>
      <c r="K23" s="213"/>
      <c r="L23" s="213"/>
      <c r="M23" s="213"/>
      <c r="N23" s="213"/>
      <c r="O23" s="213"/>
      <c r="P23" s="213"/>
      <c r="Q23" s="214"/>
      <c r="R23" s="214"/>
      <c r="S23" s="214"/>
      <c r="T23" s="214"/>
      <c r="U23" s="215"/>
      <c r="V23" s="216"/>
      <c r="W23" s="213"/>
      <c r="X23" s="213"/>
      <c r="Y23" s="213"/>
      <c r="Z23" s="213"/>
      <c r="AA23" s="213"/>
      <c r="AB23" s="213"/>
      <c r="AC23" s="213"/>
    </row>
    <row r="24" spans="1:29" s="17" customFormat="1" ht="20.100000000000001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7"/>
      <c r="R24" s="7"/>
      <c r="S24" s="7"/>
      <c r="T24" s="7"/>
      <c r="U24" s="7"/>
      <c r="V24" s="80"/>
      <c r="AB24" s="223"/>
      <c r="AC24" s="223"/>
    </row>
    <row r="25" spans="1:29" s="17" customFormat="1" ht="20.100000000000001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7"/>
      <c r="R25" s="7"/>
      <c r="S25" s="7"/>
      <c r="T25" s="7"/>
      <c r="U25" s="7"/>
      <c r="V25" s="80"/>
      <c r="AB25" s="223"/>
      <c r="AC25" s="223"/>
    </row>
    <row r="26" spans="1:29" s="17" customFormat="1" ht="20.100000000000001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7"/>
      <c r="R26" s="7"/>
      <c r="S26" s="7"/>
      <c r="T26" s="7"/>
      <c r="U26" s="7"/>
      <c r="V26" s="80"/>
      <c r="AB26" s="223"/>
      <c r="AC26" s="223"/>
    </row>
    <row r="27" spans="1:29" s="17" customFormat="1" ht="20.100000000000001" customHeight="1" x14ac:dyDescent="0.2">
      <c r="A27" s="50"/>
      <c r="B27" s="50"/>
      <c r="Q27" s="25"/>
      <c r="R27" s="25"/>
      <c r="S27" s="25"/>
      <c r="T27" s="25"/>
      <c r="U27" s="25"/>
      <c r="V27" s="80"/>
      <c r="AB27" s="223"/>
      <c r="AC27" s="223"/>
    </row>
    <row r="28" spans="1:29" s="17" customFormat="1" ht="20.100000000000001" customHeight="1" x14ac:dyDescent="0.2">
      <c r="A28" s="147"/>
      <c r="B28" s="50"/>
      <c r="Q28" s="25"/>
      <c r="R28" s="25"/>
      <c r="S28" s="25"/>
      <c r="T28" s="25"/>
      <c r="U28" s="25"/>
      <c r="V28" s="80"/>
    </row>
    <row r="29" spans="1:29" s="17" customFormat="1" ht="20.10000000000000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6"/>
      <c r="R29" s="6"/>
      <c r="S29" s="6"/>
      <c r="T29" s="6"/>
      <c r="U29" s="6"/>
      <c r="V29" s="81"/>
      <c r="W29" s="1"/>
      <c r="X29" s="1"/>
      <c r="Y29" s="1"/>
      <c r="Z29" s="1"/>
      <c r="AA29" s="1"/>
      <c r="AB29" s="1"/>
      <c r="AC29" s="1"/>
    </row>
    <row r="30" spans="1:29" s="17" customFormat="1" ht="20.10000000000000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6"/>
      <c r="R30" s="6"/>
      <c r="S30" s="6"/>
      <c r="T30" s="6"/>
      <c r="U30" s="6"/>
      <c r="V30" s="81"/>
      <c r="W30" s="1"/>
      <c r="X30" s="1"/>
      <c r="Y30" s="1"/>
      <c r="Z30" s="1"/>
      <c r="AA30" s="1"/>
      <c r="AB30" s="1"/>
      <c r="AC30" s="1"/>
    </row>
    <row r="31" spans="1:29" s="17" customFormat="1" ht="20.100000000000001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7"/>
      <c r="R31" s="7"/>
      <c r="S31" s="7"/>
      <c r="T31" s="7"/>
      <c r="U31" s="7"/>
      <c r="V31" s="80"/>
      <c r="X31" s="25"/>
      <c r="Y31" s="25"/>
      <c r="Z31" s="25"/>
      <c r="AA31" s="25"/>
      <c r="AB31" s="25"/>
      <c r="AC31" s="25"/>
    </row>
    <row r="32" spans="1:29" s="17" customFormat="1" ht="20.100000000000001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7"/>
      <c r="R32" s="7"/>
      <c r="S32" s="7"/>
      <c r="T32" s="7"/>
      <c r="U32" s="7"/>
      <c r="V32" s="80"/>
      <c r="X32" s="25"/>
      <c r="Y32" s="25"/>
      <c r="Z32" s="25"/>
      <c r="AA32" s="25"/>
      <c r="AB32" s="25"/>
      <c r="AC32" s="25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X33" s="25"/>
      <c r="Y33" s="25"/>
      <c r="Z33" s="25"/>
      <c r="AA33" s="25"/>
      <c r="AB33" s="25"/>
      <c r="AC33" s="25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X34" s="25"/>
      <c r="Y34" s="25"/>
      <c r="Z34" s="25"/>
      <c r="AA34" s="25"/>
      <c r="AB34" s="25"/>
      <c r="AC34" s="25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25"/>
      <c r="AC35" s="25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25"/>
      <c r="AC36" s="25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25"/>
      <c r="AC37" s="25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25"/>
      <c r="AC38" s="25"/>
    </row>
    <row r="39" spans="1:29" s="17" customFormat="1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X39" s="25"/>
      <c r="Y39" s="25"/>
      <c r="Z39" s="25"/>
      <c r="AA39" s="25"/>
      <c r="AB39" s="25"/>
      <c r="AC39" s="25"/>
    </row>
    <row r="40" spans="1:29" s="17" customFormat="1" ht="20.100000000000001" customHeight="1" x14ac:dyDescent="0.2">
      <c r="A40" s="50"/>
      <c r="B40" s="50"/>
      <c r="C40" s="24"/>
      <c r="D40" s="24"/>
      <c r="E40" s="24"/>
      <c r="F40" s="24"/>
      <c r="G40" s="24"/>
      <c r="H40" s="24"/>
      <c r="I40" s="24"/>
      <c r="J40" s="24"/>
      <c r="K40" s="24"/>
      <c r="Q40" s="25"/>
      <c r="R40" s="25"/>
      <c r="S40" s="25"/>
      <c r="T40" s="25"/>
      <c r="U40" s="25"/>
      <c r="V40" s="80"/>
      <c r="X40" s="25"/>
      <c r="Y40" s="25"/>
      <c r="Z40" s="25"/>
      <c r="AA40" s="25"/>
      <c r="AB40" s="25"/>
      <c r="AC40" s="25"/>
    </row>
    <row r="41" spans="1:29" s="17" customFormat="1" ht="20.100000000000001" customHeight="1" x14ac:dyDescent="0.2">
      <c r="A41" s="147"/>
      <c r="B41" s="50"/>
      <c r="C41" s="24"/>
      <c r="D41" s="24"/>
      <c r="E41" s="24"/>
      <c r="F41" s="24"/>
      <c r="G41" s="24"/>
      <c r="H41" s="24"/>
      <c r="I41" s="24"/>
      <c r="J41" s="24"/>
      <c r="K41" s="24"/>
      <c r="Q41" s="25"/>
      <c r="R41" s="25"/>
      <c r="S41" s="25"/>
      <c r="T41" s="25"/>
      <c r="U41" s="25"/>
      <c r="V41" s="80"/>
      <c r="X41" s="25"/>
      <c r="Y41" s="25"/>
      <c r="Z41" s="25"/>
      <c r="AA41" s="25"/>
      <c r="AB41" s="25"/>
      <c r="AC41" s="25"/>
    </row>
    <row r="42" spans="1:29" x14ac:dyDescent="0.2">
      <c r="Q42" s="6"/>
      <c r="R42" s="6"/>
      <c r="S42" s="6"/>
      <c r="T42" s="6"/>
      <c r="U42" s="6"/>
    </row>
    <row r="43" spans="1:29" x14ac:dyDescent="0.2">
      <c r="Q43" s="6"/>
      <c r="R43" s="6"/>
      <c r="S43" s="6"/>
      <c r="T43" s="6"/>
      <c r="U43" s="6"/>
    </row>
    <row r="44" spans="1:29" ht="20.100000000000001" customHeight="1" x14ac:dyDescent="0.2">
      <c r="Q44" s="6"/>
      <c r="R44" s="6"/>
      <c r="S44" s="6"/>
      <c r="T44" s="6"/>
      <c r="U44" s="6"/>
    </row>
    <row r="45" spans="1:29" ht="20.100000000000001" customHeight="1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B48" s="50"/>
      <c r="Q48" s="6"/>
      <c r="R48" s="6"/>
      <c r="S48" s="6"/>
      <c r="T48" s="6"/>
      <c r="U48" s="6"/>
    </row>
    <row r="49" spans="2:21" ht="20.100000000000001" customHeight="1" x14ac:dyDescent="0.2">
      <c r="B49" s="147"/>
      <c r="Q49" s="6"/>
      <c r="R49" s="6"/>
      <c r="S49" s="6"/>
      <c r="T49" s="6"/>
      <c r="U49" s="6"/>
    </row>
    <row r="50" spans="2:21" ht="20.100000000000001" customHeight="1" x14ac:dyDescent="0.2">
      <c r="Q50" s="6"/>
      <c r="R50" s="6"/>
      <c r="S50" s="6"/>
      <c r="T50" s="6"/>
      <c r="U50" s="6"/>
    </row>
  </sheetData>
  <mergeCells count="3">
    <mergeCell ref="A4:A5"/>
    <mergeCell ref="A19:B19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1"/>
  <ignoredErrors>
    <ignoredError sqref="V19:X19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F51"/>
  <sheetViews>
    <sheetView showGridLines="0" topLeftCell="A3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7.42578125" style="1" customWidth="1"/>
    <col min="3" max="15" width="6.42578125" style="1" hidden="1" customWidth="1"/>
    <col min="16" max="16" width="5" style="1" hidden="1" customWidth="1"/>
    <col min="17" max="18" width="15.7109375" style="1" hidden="1" customWidth="1"/>
    <col min="19" max="20" width="17.140625" style="1" hidden="1" customWidth="1"/>
    <col min="21" max="21" width="16.85546875" style="1" hidden="1" customWidth="1"/>
    <col min="22" max="22" width="16.42578125" style="81" hidden="1" customWidth="1"/>
    <col min="23" max="23" width="16.28515625" style="1" hidden="1" customWidth="1"/>
    <col min="24" max="24" width="16.28515625" style="6" hidden="1" customWidth="1"/>
    <col min="25" max="29" width="16.28515625" style="6" customWidth="1"/>
    <col min="30" max="30" width="9.140625" style="1"/>
    <col min="31" max="31" width="22" style="1" bestFit="1" customWidth="1"/>
    <col min="32" max="16384" width="9.140625" style="1"/>
  </cols>
  <sheetData>
    <row r="1" spans="1:32" s="12" customFormat="1" ht="20.100000000000001" customHeight="1" x14ac:dyDescent="0.25">
      <c r="A1" s="27" t="s">
        <v>611</v>
      </c>
      <c r="C1" s="28"/>
      <c r="D1" s="28"/>
      <c r="E1" s="29"/>
      <c r="F1" s="28"/>
      <c r="G1" s="28"/>
      <c r="H1" s="3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32" s="12" customFormat="1" ht="20.100000000000001" customHeight="1" x14ac:dyDescent="0.25">
      <c r="A2" s="38" t="s">
        <v>612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32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32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32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32" s="17" customFormat="1" ht="20.100000000000001" customHeight="1" x14ac:dyDescent="0.25">
      <c r="A6" s="26">
        <v>1</v>
      </c>
      <c r="B6" s="3" t="s">
        <v>405</v>
      </c>
      <c r="C6" s="35">
        <v>1865</v>
      </c>
      <c r="D6" s="35">
        <v>2473</v>
      </c>
      <c r="E6" s="35">
        <v>6543</v>
      </c>
      <c r="F6" s="35">
        <v>6810</v>
      </c>
      <c r="G6" s="35">
        <v>6810</v>
      </c>
      <c r="H6" s="35">
        <v>12710</v>
      </c>
      <c r="I6" s="35">
        <v>11451</v>
      </c>
      <c r="J6" s="35">
        <v>10885</v>
      </c>
      <c r="K6" s="35">
        <v>10885</v>
      </c>
      <c r="L6" s="35">
        <v>4222</v>
      </c>
      <c r="M6" s="35">
        <v>4222</v>
      </c>
      <c r="N6" s="35">
        <v>4222</v>
      </c>
      <c r="O6" s="35">
        <v>6058</v>
      </c>
      <c r="P6" s="35">
        <v>0</v>
      </c>
      <c r="Q6" s="7">
        <v>3040</v>
      </c>
      <c r="R6" s="89">
        <v>3211</v>
      </c>
      <c r="S6" s="89">
        <v>3332</v>
      </c>
      <c r="T6" s="89">
        <v>2514</v>
      </c>
      <c r="U6" s="89">
        <v>1773</v>
      </c>
      <c r="V6" s="89" t="s">
        <v>48</v>
      </c>
      <c r="W6" s="89">
        <v>0</v>
      </c>
      <c r="X6" s="25">
        <v>0</v>
      </c>
      <c r="Y6" s="25">
        <v>0</v>
      </c>
      <c r="Z6" s="25">
        <v>0</v>
      </c>
      <c r="AA6" s="25">
        <v>0</v>
      </c>
      <c r="AB6" s="25">
        <v>0</v>
      </c>
      <c r="AC6" s="25">
        <f>[1]_KalTim!AC6-[2]Kaltim!AC6</f>
        <v>2311.4813408782356</v>
      </c>
      <c r="AE6" s="165"/>
    </row>
    <row r="7" spans="1:32" s="17" customFormat="1" ht="20.100000000000001" customHeight="1" x14ac:dyDescent="0.25">
      <c r="A7" s="26">
        <v>2</v>
      </c>
      <c r="B7" s="4" t="s">
        <v>406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10</v>
      </c>
      <c r="K7" s="35">
        <v>0</v>
      </c>
      <c r="L7" s="35">
        <v>0</v>
      </c>
      <c r="M7" s="35">
        <v>0</v>
      </c>
      <c r="N7" s="35">
        <v>0</v>
      </c>
      <c r="O7" s="35">
        <v>55</v>
      </c>
      <c r="P7" s="35">
        <v>0</v>
      </c>
      <c r="Q7" s="7">
        <v>55</v>
      </c>
      <c r="R7" s="89">
        <v>0</v>
      </c>
      <c r="S7" s="89">
        <v>0</v>
      </c>
      <c r="T7" s="89">
        <v>47</v>
      </c>
      <c r="U7" s="89">
        <v>361</v>
      </c>
      <c r="V7" s="89">
        <v>1538.67</v>
      </c>
      <c r="W7" s="89">
        <v>885</v>
      </c>
      <c r="X7" s="25">
        <v>1646</v>
      </c>
      <c r="Y7" s="25">
        <v>1141</v>
      </c>
      <c r="Z7" s="25">
        <v>516</v>
      </c>
      <c r="AA7" s="25">
        <v>120</v>
      </c>
      <c r="AB7" s="25">
        <v>0</v>
      </c>
      <c r="AC7" s="25">
        <f>[1]_KalTim!AC7-[2]Kaltim!AC7</f>
        <v>163.24885185335097</v>
      </c>
      <c r="AE7" s="165"/>
    </row>
    <row r="8" spans="1:32" s="17" customFormat="1" ht="20.100000000000001" customHeight="1" x14ac:dyDescent="0.25">
      <c r="A8" s="26">
        <v>3</v>
      </c>
      <c r="B8" s="4" t="s">
        <v>407</v>
      </c>
      <c r="C8" s="35">
        <v>6342</v>
      </c>
      <c r="D8" s="35">
        <v>9169</v>
      </c>
      <c r="E8" s="35">
        <v>10792</v>
      </c>
      <c r="F8" s="35">
        <v>11684</v>
      </c>
      <c r="G8" s="35">
        <v>11814</v>
      </c>
      <c r="H8" s="35">
        <v>17836</v>
      </c>
      <c r="I8" s="35">
        <v>12745</v>
      </c>
      <c r="J8" s="35">
        <v>8233</v>
      </c>
      <c r="K8" s="35">
        <v>7183</v>
      </c>
      <c r="L8" s="35">
        <v>6503</v>
      </c>
      <c r="M8" s="35">
        <v>6503</v>
      </c>
      <c r="N8" s="35">
        <v>6503</v>
      </c>
      <c r="O8" s="35">
        <v>3011</v>
      </c>
      <c r="P8" s="35">
        <v>0</v>
      </c>
      <c r="Q8" s="7">
        <v>3707</v>
      </c>
      <c r="R8" s="89">
        <v>5473</v>
      </c>
      <c r="S8" s="89">
        <v>6184</v>
      </c>
      <c r="T8" s="89">
        <v>6270</v>
      </c>
      <c r="U8" s="89">
        <v>6589</v>
      </c>
      <c r="V8" s="89">
        <v>149.16999999999999</v>
      </c>
      <c r="W8" s="89">
        <v>6621</v>
      </c>
      <c r="X8" s="25">
        <v>6459</v>
      </c>
      <c r="Y8" s="25">
        <v>6136</v>
      </c>
      <c r="Z8" s="25">
        <v>5604</v>
      </c>
      <c r="AA8" s="25">
        <v>5376</v>
      </c>
      <c r="AB8" s="25">
        <v>0</v>
      </c>
      <c r="AC8" s="25">
        <f>[1]_KalTim!AC8-[2]Kaltim!AC8</f>
        <v>14128.835548883104</v>
      </c>
      <c r="AE8" s="165"/>
    </row>
    <row r="9" spans="1:32" s="17" customFormat="1" ht="20.100000000000001" customHeight="1" x14ac:dyDescent="0.25">
      <c r="A9" s="26">
        <v>4</v>
      </c>
      <c r="B9" s="4" t="s">
        <v>408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1497</v>
      </c>
      <c r="K9" s="35">
        <v>1497</v>
      </c>
      <c r="L9" s="35">
        <v>3652</v>
      </c>
      <c r="M9" s="35">
        <v>3652</v>
      </c>
      <c r="N9" s="35">
        <v>3652</v>
      </c>
      <c r="O9" s="35">
        <v>2816</v>
      </c>
      <c r="P9" s="35">
        <v>0</v>
      </c>
      <c r="Q9" s="7">
        <v>3054</v>
      </c>
      <c r="R9" s="89">
        <v>3008</v>
      </c>
      <c r="S9" s="89">
        <v>3031</v>
      </c>
      <c r="T9" s="89">
        <v>3145</v>
      </c>
      <c r="U9" s="89">
        <v>2420</v>
      </c>
      <c r="V9" s="89">
        <v>95.99</v>
      </c>
      <c r="W9" s="89">
        <v>2118</v>
      </c>
      <c r="X9" s="25">
        <v>2118</v>
      </c>
      <c r="Y9" s="25">
        <v>2118</v>
      </c>
      <c r="Z9" s="25">
        <v>2868</v>
      </c>
      <c r="AA9" s="25">
        <v>2868</v>
      </c>
      <c r="AB9" s="25">
        <v>0</v>
      </c>
      <c r="AC9" s="25">
        <f>[1]_KalTim!AC9-[2]Kaltim!AC9</f>
        <v>1968.1244575444791</v>
      </c>
      <c r="AE9" s="165"/>
    </row>
    <row r="10" spans="1:32" s="17" customFormat="1" ht="20.100000000000001" customHeight="1" x14ac:dyDescent="0.25">
      <c r="A10" s="26">
        <v>5</v>
      </c>
      <c r="B10" s="4" t="s">
        <v>409</v>
      </c>
      <c r="C10" s="35">
        <v>622</v>
      </c>
      <c r="D10" s="35">
        <v>816</v>
      </c>
      <c r="E10" s="35">
        <v>369</v>
      </c>
      <c r="F10" s="35">
        <v>483</v>
      </c>
      <c r="G10" s="35">
        <v>483</v>
      </c>
      <c r="H10" s="35">
        <v>483</v>
      </c>
      <c r="I10" s="35">
        <v>483</v>
      </c>
      <c r="J10" s="35">
        <v>2473</v>
      </c>
      <c r="K10" s="35">
        <v>2473</v>
      </c>
      <c r="L10" s="35">
        <v>810</v>
      </c>
      <c r="M10" s="35">
        <v>810</v>
      </c>
      <c r="N10" s="35">
        <v>810</v>
      </c>
      <c r="O10" s="35">
        <v>1747</v>
      </c>
      <c r="P10" s="35">
        <v>0</v>
      </c>
      <c r="Q10" s="7">
        <v>1876</v>
      </c>
      <c r="R10" s="89">
        <v>2084</v>
      </c>
      <c r="S10" s="89">
        <v>2391</v>
      </c>
      <c r="T10" s="89">
        <v>2996</v>
      </c>
      <c r="U10" s="89">
        <v>3000</v>
      </c>
      <c r="V10" s="89">
        <v>1732.91</v>
      </c>
      <c r="W10" s="89">
        <v>3153</v>
      </c>
      <c r="X10" s="25">
        <v>3077</v>
      </c>
      <c r="Y10" s="25">
        <v>2789</v>
      </c>
      <c r="Z10" s="25">
        <v>2666</v>
      </c>
      <c r="AA10" s="25">
        <v>2283</v>
      </c>
      <c r="AB10" s="25">
        <v>0</v>
      </c>
      <c r="AC10" s="25">
        <f>[1]_KalTim!AC10-[2]Kaltim!AC10</f>
        <v>1366.9183554621511</v>
      </c>
      <c r="AE10" s="165"/>
    </row>
    <row r="11" spans="1:32" s="17" customFormat="1" ht="20.100000000000001" hidden="1" customHeight="1" x14ac:dyDescent="0.25">
      <c r="A11" s="26">
        <v>6</v>
      </c>
      <c r="B11" s="4" t="s">
        <v>410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1219</v>
      </c>
      <c r="K11" s="35">
        <v>723</v>
      </c>
      <c r="L11" s="35">
        <v>1214</v>
      </c>
      <c r="M11" s="35">
        <v>1214</v>
      </c>
      <c r="N11" s="35">
        <v>1178</v>
      </c>
      <c r="O11" s="35">
        <v>1639</v>
      </c>
      <c r="P11" s="35">
        <v>0</v>
      </c>
      <c r="Q11" s="7">
        <v>1325</v>
      </c>
      <c r="R11" s="89">
        <v>1039</v>
      </c>
      <c r="S11" s="89">
        <v>1694</v>
      </c>
      <c r="T11" s="89">
        <v>1624</v>
      </c>
      <c r="U11" s="89">
        <v>3055</v>
      </c>
      <c r="V11" s="89">
        <v>61.74</v>
      </c>
      <c r="W11" s="89">
        <v>0</v>
      </c>
      <c r="X11" s="49">
        <v>0</v>
      </c>
      <c r="Y11" s="49">
        <v>0</v>
      </c>
      <c r="Z11" s="49">
        <v>0</v>
      </c>
      <c r="AA11" s="49">
        <v>0</v>
      </c>
      <c r="AB11" s="25">
        <v>0</v>
      </c>
      <c r="AC11" s="25"/>
      <c r="AE11" s="24"/>
    </row>
    <row r="12" spans="1:32" s="17" customFormat="1" ht="20.100000000000001" hidden="1" customHeight="1" x14ac:dyDescent="0.25">
      <c r="A12" s="26">
        <v>7</v>
      </c>
      <c r="B12" s="4" t="s">
        <v>411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1219</v>
      </c>
      <c r="K12" s="35">
        <v>723</v>
      </c>
      <c r="L12" s="35">
        <v>1214</v>
      </c>
      <c r="M12" s="35">
        <v>1214</v>
      </c>
      <c r="N12" s="35">
        <v>1178</v>
      </c>
      <c r="O12" s="35">
        <v>1639</v>
      </c>
      <c r="P12" s="35">
        <v>0</v>
      </c>
      <c r="Q12" s="7">
        <v>748</v>
      </c>
      <c r="R12" s="89">
        <v>1708</v>
      </c>
      <c r="S12" s="89">
        <v>3653</v>
      </c>
      <c r="T12" s="89">
        <v>3846</v>
      </c>
      <c r="U12" s="89">
        <v>4249</v>
      </c>
      <c r="V12" s="89">
        <v>2545.21</v>
      </c>
      <c r="W12" s="89">
        <v>0</v>
      </c>
      <c r="X12" s="49">
        <v>0</v>
      </c>
      <c r="Y12" s="49">
        <v>0</v>
      </c>
      <c r="Z12" s="49">
        <v>0</v>
      </c>
      <c r="AA12" s="49">
        <v>0</v>
      </c>
      <c r="AB12" s="25">
        <v>0</v>
      </c>
      <c r="AC12" s="25"/>
      <c r="AE12" s="24"/>
    </row>
    <row r="13" spans="1:32" s="17" customFormat="1" ht="20.100000000000001" hidden="1" customHeight="1" x14ac:dyDescent="0.25">
      <c r="A13" s="26">
        <v>8</v>
      </c>
      <c r="B13" s="4" t="s">
        <v>412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5052</v>
      </c>
      <c r="K13" s="35">
        <v>3966</v>
      </c>
      <c r="L13" s="35">
        <v>830</v>
      </c>
      <c r="M13" s="35">
        <v>830</v>
      </c>
      <c r="N13" s="35">
        <v>830</v>
      </c>
      <c r="O13" s="35">
        <v>2432</v>
      </c>
      <c r="P13" s="35">
        <v>0</v>
      </c>
      <c r="Q13" s="7">
        <v>1821</v>
      </c>
      <c r="R13" s="89">
        <v>3585</v>
      </c>
      <c r="S13" s="89">
        <v>2737</v>
      </c>
      <c r="T13" s="89">
        <v>1453</v>
      </c>
      <c r="U13" s="89">
        <v>1130</v>
      </c>
      <c r="V13" s="89">
        <v>332.41</v>
      </c>
      <c r="W13" s="89">
        <v>0</v>
      </c>
      <c r="X13" s="49">
        <v>0</v>
      </c>
      <c r="Y13" s="49">
        <v>0</v>
      </c>
      <c r="Z13" s="49">
        <v>0</v>
      </c>
      <c r="AA13" s="49">
        <v>0</v>
      </c>
      <c r="AB13" s="25">
        <v>0</v>
      </c>
      <c r="AC13" s="25"/>
      <c r="AE13" s="24"/>
    </row>
    <row r="14" spans="1:32" s="17" customFormat="1" ht="20.100000000000001" customHeight="1" x14ac:dyDescent="0.25">
      <c r="A14" s="26">
        <v>6</v>
      </c>
      <c r="B14" s="4" t="s">
        <v>413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8705</v>
      </c>
      <c r="M14" s="35">
        <v>8705</v>
      </c>
      <c r="N14" s="35">
        <v>8705</v>
      </c>
      <c r="O14" s="35">
        <v>5229</v>
      </c>
      <c r="P14" s="35">
        <v>0</v>
      </c>
      <c r="Q14" s="7">
        <v>2474</v>
      </c>
      <c r="R14" s="89">
        <v>2474</v>
      </c>
      <c r="S14" s="89">
        <v>1685</v>
      </c>
      <c r="T14" s="89">
        <v>1685</v>
      </c>
      <c r="U14" s="89">
        <v>1685</v>
      </c>
      <c r="V14" s="89" t="s">
        <v>48</v>
      </c>
      <c r="W14" s="89">
        <v>933</v>
      </c>
      <c r="X14" s="25">
        <v>933</v>
      </c>
      <c r="Y14" s="25">
        <v>933</v>
      </c>
      <c r="Z14" s="25">
        <v>933</v>
      </c>
      <c r="AA14" s="25">
        <v>933</v>
      </c>
      <c r="AB14" s="25">
        <v>0</v>
      </c>
      <c r="AC14" s="25">
        <f>[1]_KalTim!$AC$14-[2]Kaltim!$AC$14</f>
        <v>1327.8452561998847</v>
      </c>
      <c r="AE14" s="165"/>
    </row>
    <row r="15" spans="1:32" s="17" customFormat="1" ht="20.100000000000001" hidden="1" customHeight="1" x14ac:dyDescent="0.25">
      <c r="A15" s="26">
        <v>10</v>
      </c>
      <c r="B15" s="4" t="s">
        <v>414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7">
        <v>0</v>
      </c>
      <c r="R15" s="89">
        <v>0</v>
      </c>
      <c r="S15" s="89">
        <v>55</v>
      </c>
      <c r="T15" s="89">
        <v>30</v>
      </c>
      <c r="U15" s="89">
        <v>300</v>
      </c>
      <c r="V15" s="89" t="s">
        <v>48</v>
      </c>
      <c r="W15" s="89">
        <v>0</v>
      </c>
      <c r="X15" s="49">
        <v>0</v>
      </c>
      <c r="Y15" s="49">
        <v>0</v>
      </c>
      <c r="Z15" s="25">
        <v>0</v>
      </c>
      <c r="AA15" s="25">
        <v>0</v>
      </c>
      <c r="AB15" s="25">
        <v>0</v>
      </c>
      <c r="AC15" s="25"/>
      <c r="AE15" s="24"/>
    </row>
    <row r="16" spans="1:32" s="17" customFormat="1" ht="20.100000000000001" customHeight="1" x14ac:dyDescent="0.25">
      <c r="A16" s="26">
        <v>7</v>
      </c>
      <c r="B16" s="4" t="s">
        <v>415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7"/>
      <c r="R16" s="89"/>
      <c r="S16" s="89"/>
      <c r="T16" s="89"/>
      <c r="U16" s="89">
        <v>0</v>
      </c>
      <c r="V16" s="89" t="s">
        <v>48</v>
      </c>
      <c r="W16" s="89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f>[1]_KalTim!$AC$15-[2]Kaltim!$AC$15</f>
        <v>0</v>
      </c>
      <c r="AE16" s="165"/>
      <c r="AF16"/>
    </row>
    <row r="17" spans="1:32" s="17" customFormat="1" ht="20.100000000000001" customHeight="1" x14ac:dyDescent="0.25">
      <c r="A17" s="26">
        <v>8</v>
      </c>
      <c r="B17" s="4" t="s">
        <v>7</v>
      </c>
      <c r="C17" s="35">
        <v>70</v>
      </c>
      <c r="D17" s="35">
        <v>64</v>
      </c>
      <c r="E17" s="35">
        <v>30</v>
      </c>
      <c r="F17" s="35">
        <v>504</v>
      </c>
      <c r="G17" s="35">
        <v>504</v>
      </c>
      <c r="H17" s="35">
        <v>504</v>
      </c>
      <c r="I17" s="35">
        <v>104</v>
      </c>
      <c r="J17" s="35">
        <v>0</v>
      </c>
      <c r="K17" s="35">
        <v>0</v>
      </c>
      <c r="L17" s="35">
        <v>1</v>
      </c>
      <c r="M17" s="35">
        <v>1</v>
      </c>
      <c r="N17" s="35">
        <v>0</v>
      </c>
      <c r="O17" s="35">
        <v>0</v>
      </c>
      <c r="P17" s="35">
        <v>0</v>
      </c>
      <c r="Q17" s="7">
        <v>0</v>
      </c>
      <c r="R17" s="89">
        <v>1315</v>
      </c>
      <c r="S17" s="89">
        <v>0</v>
      </c>
      <c r="T17" s="89">
        <v>0</v>
      </c>
      <c r="U17" s="89">
        <v>0</v>
      </c>
      <c r="V17" s="89" t="s">
        <v>48</v>
      </c>
      <c r="W17" s="89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f>[1]_KalTim!$AC$17-[2]Kaltim!$AC$17</f>
        <v>64.51317080977681</v>
      </c>
      <c r="AE17" s="166"/>
      <c r="AF17"/>
    </row>
    <row r="18" spans="1:32" s="17" customFormat="1" ht="20.100000000000001" customHeight="1" x14ac:dyDescent="0.25">
      <c r="A18" s="26">
        <v>9</v>
      </c>
      <c r="B18" s="4" t="s">
        <v>8</v>
      </c>
      <c r="C18" s="35">
        <v>1201</v>
      </c>
      <c r="D18" s="35">
        <v>906</v>
      </c>
      <c r="E18" s="35">
        <v>906</v>
      </c>
      <c r="F18" s="35">
        <v>2100</v>
      </c>
      <c r="G18" s="35">
        <v>2100</v>
      </c>
      <c r="H18" s="35">
        <v>1448</v>
      </c>
      <c r="I18" s="35">
        <v>480</v>
      </c>
      <c r="J18" s="35">
        <v>1697</v>
      </c>
      <c r="K18" s="35">
        <v>5582</v>
      </c>
      <c r="L18" s="35">
        <v>1901</v>
      </c>
      <c r="M18" s="35">
        <v>1901</v>
      </c>
      <c r="N18" s="35">
        <v>1901</v>
      </c>
      <c r="O18" s="35">
        <v>1821</v>
      </c>
      <c r="P18" s="35">
        <v>0</v>
      </c>
      <c r="Q18" s="7">
        <v>1806</v>
      </c>
      <c r="R18" s="89">
        <v>0</v>
      </c>
      <c r="S18" s="89">
        <v>730</v>
      </c>
      <c r="T18" s="89">
        <v>730</v>
      </c>
      <c r="U18" s="89">
        <v>725</v>
      </c>
      <c r="V18" s="89">
        <v>184.58</v>
      </c>
      <c r="W18" s="89">
        <v>762</v>
      </c>
      <c r="X18" s="25">
        <v>89</v>
      </c>
      <c r="Y18" s="25">
        <v>746</v>
      </c>
      <c r="Z18" s="25">
        <v>638</v>
      </c>
      <c r="AA18" s="25">
        <v>294.5</v>
      </c>
      <c r="AB18" s="25">
        <v>0</v>
      </c>
      <c r="AC18" s="25">
        <f>[1]_KalTim!$AC$18-[2]Kaltim!$AC$18</f>
        <v>1456.98701860458</v>
      </c>
      <c r="AE18" s="166"/>
    </row>
    <row r="19" spans="1:32" s="17" customFormat="1" ht="20.100000000000001" hidden="1" customHeight="1" x14ac:dyDescent="0.25">
      <c r="A19" s="26">
        <v>14</v>
      </c>
      <c r="B19" s="4" t="s">
        <v>9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7">
        <v>0</v>
      </c>
      <c r="R19" s="89">
        <v>0</v>
      </c>
      <c r="S19" s="89">
        <v>0</v>
      </c>
      <c r="T19" s="89">
        <v>0</v>
      </c>
      <c r="U19" s="89">
        <v>0</v>
      </c>
      <c r="V19" s="89" t="s">
        <v>48</v>
      </c>
      <c r="W19" s="89">
        <v>0</v>
      </c>
      <c r="X19" s="49">
        <v>0</v>
      </c>
      <c r="Y19" s="49">
        <v>0</v>
      </c>
      <c r="Z19" s="49">
        <v>0</v>
      </c>
      <c r="AA19" s="49">
        <v>0</v>
      </c>
      <c r="AB19" s="25">
        <v>0</v>
      </c>
      <c r="AC19" s="25">
        <v>0</v>
      </c>
      <c r="AE19" s="24"/>
    </row>
    <row r="20" spans="1:32" s="17" customFormat="1" ht="20.100000000000001" customHeight="1" x14ac:dyDescent="0.25">
      <c r="A20" s="26">
        <v>10</v>
      </c>
      <c r="B20" s="39" t="s">
        <v>10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100</v>
      </c>
      <c r="L20" s="35">
        <v>110</v>
      </c>
      <c r="M20" s="35">
        <v>110</v>
      </c>
      <c r="N20" s="35">
        <v>110</v>
      </c>
      <c r="O20" s="35">
        <v>300</v>
      </c>
      <c r="P20" s="35">
        <v>0</v>
      </c>
      <c r="Q20" s="7">
        <v>0</v>
      </c>
      <c r="R20" s="89">
        <v>0</v>
      </c>
      <c r="S20" s="89">
        <v>0</v>
      </c>
      <c r="T20" s="89">
        <v>0</v>
      </c>
      <c r="U20" s="89">
        <v>0</v>
      </c>
      <c r="V20" s="89" t="s">
        <v>48</v>
      </c>
      <c r="W20" s="89">
        <v>0</v>
      </c>
      <c r="X20" s="49">
        <v>0</v>
      </c>
      <c r="Y20" s="49">
        <v>0</v>
      </c>
      <c r="Z20" s="25">
        <v>0</v>
      </c>
      <c r="AA20" s="25">
        <v>0</v>
      </c>
      <c r="AB20" s="25">
        <v>0</v>
      </c>
      <c r="AC20" s="25">
        <f>[1]_KalTim!$AC$20-[2]Kaltim!$AC$20</f>
        <v>0</v>
      </c>
      <c r="AE20" s="166"/>
      <c r="AF20"/>
    </row>
    <row r="21" spans="1:32" s="17" customFormat="1" ht="20.100000000000001" customHeight="1" thickBot="1" x14ac:dyDescent="0.3">
      <c r="A21" s="248" t="s">
        <v>32</v>
      </c>
      <c r="B21" s="249"/>
      <c r="C21" s="22">
        <v>10100</v>
      </c>
      <c r="D21" s="22">
        <v>13428</v>
      </c>
      <c r="E21" s="22">
        <v>18640</v>
      </c>
      <c r="F21" s="22">
        <v>21581</v>
      </c>
      <c r="G21" s="22">
        <v>21711</v>
      </c>
      <c r="H21" s="22">
        <v>32981</v>
      </c>
      <c r="I21" s="22">
        <v>25263</v>
      </c>
      <c r="J21" s="22">
        <v>32285</v>
      </c>
      <c r="K21" s="22">
        <v>33132</v>
      </c>
      <c r="L21" s="22">
        <v>29162</v>
      </c>
      <c r="M21" s="22">
        <v>29162</v>
      </c>
      <c r="N21" s="22">
        <v>29089</v>
      </c>
      <c r="O21" s="22">
        <v>26747</v>
      </c>
      <c r="P21" s="22">
        <v>0</v>
      </c>
      <c r="Q21" s="23">
        <f t="shared" ref="Q21:Z21" si="0">SUM(Q6:Q20)</f>
        <v>19906</v>
      </c>
      <c r="R21" s="93">
        <f t="shared" si="0"/>
        <v>23897</v>
      </c>
      <c r="S21" s="93">
        <f t="shared" si="0"/>
        <v>25492</v>
      </c>
      <c r="T21" s="93">
        <f t="shared" si="0"/>
        <v>24340</v>
      </c>
      <c r="U21" s="93">
        <f t="shared" si="0"/>
        <v>25287</v>
      </c>
      <c r="V21" s="93">
        <f t="shared" si="0"/>
        <v>6640.68</v>
      </c>
      <c r="W21" s="93">
        <f t="shared" si="0"/>
        <v>14472</v>
      </c>
      <c r="X21" s="231">
        <f t="shared" si="0"/>
        <v>14322</v>
      </c>
      <c r="Y21" s="231">
        <f t="shared" si="0"/>
        <v>13863</v>
      </c>
      <c r="Z21" s="231">
        <f t="shared" si="0"/>
        <v>13225</v>
      </c>
      <c r="AA21" s="231">
        <f>SUM(AA6:AA20)</f>
        <v>11874.5</v>
      </c>
      <c r="AB21" s="231">
        <f t="shared" ref="AB21:AC21" si="1">SUM(AB6:AB20)</f>
        <v>0</v>
      </c>
      <c r="AC21" s="231">
        <f t="shared" si="1"/>
        <v>22787.954000235564</v>
      </c>
      <c r="AE21" s="24"/>
    </row>
    <row r="22" spans="1:32" s="17" customFormat="1" ht="15" customHeight="1" x14ac:dyDescent="0.2">
      <c r="A22" s="201" t="s">
        <v>639</v>
      </c>
      <c r="B22" s="202"/>
      <c r="C22" s="203"/>
      <c r="D22" s="203"/>
      <c r="E22" s="204"/>
      <c r="F22" s="203"/>
      <c r="G22" s="203"/>
      <c r="H22" s="205"/>
      <c r="I22" s="206"/>
      <c r="J22" s="206"/>
      <c r="K22" s="206"/>
      <c r="L22" s="206"/>
      <c r="M22" s="206"/>
      <c r="N22" s="206"/>
      <c r="O22" s="206"/>
      <c r="P22" s="206"/>
      <c r="Q22" s="207"/>
      <c r="R22" s="207"/>
      <c r="S22" s="207"/>
      <c r="T22" s="207"/>
      <c r="U22" s="208"/>
      <c r="V22" s="209"/>
      <c r="W22" s="206"/>
      <c r="X22" s="206"/>
      <c r="Y22" s="206"/>
      <c r="Z22" s="206"/>
      <c r="AA22" s="206"/>
      <c r="AB22" s="206"/>
      <c r="AC22" s="206"/>
      <c r="AE22" s="24"/>
    </row>
    <row r="23" spans="1:32" s="17" customFormat="1" ht="15" customHeight="1" x14ac:dyDescent="0.2">
      <c r="A23" s="210" t="s">
        <v>638</v>
      </c>
      <c r="B23" s="202"/>
      <c r="C23" s="203"/>
      <c r="D23" s="203"/>
      <c r="E23" s="204"/>
      <c r="F23" s="203"/>
      <c r="G23" s="203"/>
      <c r="H23" s="205"/>
      <c r="I23" s="206"/>
      <c r="J23" s="206"/>
      <c r="K23" s="206"/>
      <c r="L23" s="206"/>
      <c r="M23" s="206"/>
      <c r="N23" s="206"/>
      <c r="O23" s="206"/>
      <c r="P23" s="206"/>
      <c r="Q23" s="207"/>
      <c r="R23" s="207"/>
      <c r="S23" s="207"/>
      <c r="T23" s="207"/>
      <c r="U23" s="208"/>
      <c r="V23" s="209"/>
      <c r="W23" s="206"/>
      <c r="X23" s="206"/>
      <c r="Y23" s="206"/>
      <c r="Z23" s="206"/>
      <c r="AA23" s="206"/>
      <c r="AB23" s="206"/>
      <c r="AC23" s="206"/>
      <c r="AE23" s="24"/>
    </row>
    <row r="24" spans="1:32" s="17" customFormat="1" ht="13.5" x14ac:dyDescent="0.2">
      <c r="A24" s="202" t="s">
        <v>636</v>
      </c>
      <c r="B24" s="202"/>
      <c r="C24" s="202"/>
      <c r="D24" s="202"/>
      <c r="E24" s="211"/>
      <c r="F24" s="202"/>
      <c r="G24" s="202"/>
      <c r="H24" s="212"/>
      <c r="I24" s="213"/>
      <c r="J24" s="213"/>
      <c r="K24" s="213"/>
      <c r="L24" s="213"/>
      <c r="M24" s="213"/>
      <c r="N24" s="213"/>
      <c r="O24" s="213"/>
      <c r="P24" s="213"/>
      <c r="Q24" s="214"/>
      <c r="R24" s="214"/>
      <c r="S24" s="214"/>
      <c r="T24" s="214"/>
      <c r="U24" s="215"/>
      <c r="V24" s="216"/>
      <c r="W24" s="213"/>
      <c r="X24" s="213"/>
      <c r="Y24" s="213"/>
      <c r="Z24" s="213"/>
      <c r="AA24" s="213"/>
      <c r="AB24" s="213"/>
      <c r="AC24" s="213"/>
    </row>
    <row r="25" spans="1:32" s="17" customFormat="1" ht="13.5" x14ac:dyDescent="0.2">
      <c r="A25" s="217" t="s">
        <v>637</v>
      </c>
      <c r="B25" s="211"/>
      <c r="C25" s="202"/>
      <c r="D25" s="202"/>
      <c r="E25" s="211"/>
      <c r="F25" s="202"/>
      <c r="G25" s="202"/>
      <c r="H25" s="212"/>
      <c r="I25" s="213"/>
      <c r="J25" s="213"/>
      <c r="K25" s="213"/>
      <c r="L25" s="213"/>
      <c r="M25" s="213"/>
      <c r="N25" s="213"/>
      <c r="O25" s="213"/>
      <c r="P25" s="213"/>
      <c r="Q25" s="214"/>
      <c r="R25" s="214"/>
      <c r="S25" s="214"/>
      <c r="T25" s="214"/>
      <c r="U25" s="215"/>
      <c r="V25" s="216"/>
      <c r="W25" s="213"/>
      <c r="X25" s="213"/>
      <c r="Y25" s="213"/>
      <c r="Z25" s="213"/>
      <c r="AA25" s="213"/>
      <c r="AB25" s="213"/>
      <c r="AC25" s="213"/>
    </row>
    <row r="26" spans="1:32" s="17" customFormat="1" ht="20.100000000000001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7"/>
      <c r="R26" s="7"/>
      <c r="S26" s="7"/>
      <c r="T26" s="7"/>
      <c r="U26" s="7"/>
      <c r="V26" s="80"/>
      <c r="AB26" s="223"/>
      <c r="AC26" s="223"/>
    </row>
    <row r="27" spans="1:32" s="17" customFormat="1" ht="20.100000000000001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7"/>
      <c r="R27" s="7"/>
      <c r="S27" s="7"/>
      <c r="T27" s="7"/>
      <c r="U27" s="7"/>
      <c r="V27" s="80"/>
      <c r="AB27" s="223"/>
      <c r="AC27" s="223"/>
    </row>
    <row r="28" spans="1:32" s="17" customFormat="1" ht="20.100000000000001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7"/>
      <c r="R28" s="7"/>
      <c r="S28" s="7"/>
      <c r="T28" s="7"/>
      <c r="U28" s="7"/>
      <c r="V28" s="80"/>
      <c r="AB28" s="223"/>
      <c r="AC28" s="223"/>
    </row>
    <row r="29" spans="1:32" s="17" customFormat="1" ht="20.100000000000001" customHeight="1" x14ac:dyDescent="0.2">
      <c r="A29" s="50"/>
      <c r="B29" s="50"/>
      <c r="Q29" s="25"/>
      <c r="R29" s="25"/>
      <c r="S29" s="25"/>
      <c r="T29" s="25"/>
      <c r="U29" s="25"/>
      <c r="V29" s="80"/>
      <c r="AB29" s="223"/>
      <c r="AC29" s="223"/>
    </row>
    <row r="30" spans="1:32" s="17" customFormat="1" ht="20.100000000000001" customHeight="1" x14ac:dyDescent="0.2">
      <c r="A30" s="147"/>
      <c r="B30" s="50"/>
      <c r="Q30" s="25"/>
      <c r="R30" s="25"/>
      <c r="S30" s="25"/>
      <c r="T30" s="25"/>
      <c r="U30" s="25"/>
      <c r="V30" s="80"/>
    </row>
    <row r="31" spans="1:32" s="17" customFormat="1" ht="20.10000000000000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6"/>
      <c r="R31" s="6"/>
      <c r="S31" s="6"/>
      <c r="T31" s="6"/>
      <c r="U31" s="6"/>
      <c r="V31" s="81"/>
      <c r="W31" s="1"/>
      <c r="X31" s="1"/>
      <c r="Y31" s="1"/>
      <c r="Z31" s="1"/>
      <c r="AA31" s="1"/>
      <c r="AB31" s="1"/>
      <c r="AC31" s="1"/>
    </row>
    <row r="32" spans="1:32" s="17" customFormat="1" ht="20.10000000000000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6"/>
      <c r="R32" s="6"/>
      <c r="S32" s="6"/>
      <c r="T32" s="6"/>
      <c r="U32" s="6"/>
      <c r="V32" s="81"/>
      <c r="W32" s="1"/>
      <c r="X32" s="1"/>
      <c r="Y32" s="1"/>
      <c r="Z32" s="1"/>
      <c r="AA32" s="1"/>
      <c r="AB32" s="1"/>
      <c r="AC32" s="1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X33" s="25"/>
      <c r="Y33" s="25"/>
      <c r="Z33" s="25"/>
      <c r="AA33" s="25"/>
      <c r="AB33" s="25"/>
      <c r="AC33" s="25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X34" s="25"/>
      <c r="Y34" s="25"/>
      <c r="Z34" s="25"/>
      <c r="AA34" s="25"/>
      <c r="AB34" s="25"/>
      <c r="AC34" s="25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25"/>
      <c r="AC35" s="25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25"/>
      <c r="AC36" s="25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25"/>
      <c r="AC37" s="25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25"/>
      <c r="AC38" s="25"/>
    </row>
    <row r="39" spans="1:29" s="17" customFormat="1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X39" s="25"/>
      <c r="Y39" s="25"/>
      <c r="Z39" s="25"/>
      <c r="AA39" s="25"/>
      <c r="AB39" s="25"/>
      <c r="AC39" s="25"/>
    </row>
    <row r="40" spans="1:29" s="17" customFormat="1" ht="20.100000000000001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7"/>
      <c r="R40" s="7"/>
      <c r="S40" s="7"/>
      <c r="T40" s="7"/>
      <c r="U40" s="7"/>
      <c r="V40" s="80"/>
      <c r="X40" s="25"/>
      <c r="Y40" s="25"/>
      <c r="Z40" s="25"/>
      <c r="AA40" s="25"/>
      <c r="AB40" s="25"/>
      <c r="AC40" s="25"/>
    </row>
    <row r="41" spans="1:29" s="17" customFormat="1" ht="20.100000000000001" customHeight="1" x14ac:dyDescent="0.2">
      <c r="A41" s="50"/>
      <c r="B41" s="50"/>
      <c r="Q41" s="25"/>
      <c r="R41" s="25"/>
      <c r="S41" s="25"/>
      <c r="T41" s="25"/>
      <c r="U41" s="25"/>
      <c r="V41" s="80"/>
      <c r="X41" s="25"/>
      <c r="Y41" s="25"/>
      <c r="Z41" s="25"/>
      <c r="AA41" s="25"/>
      <c r="AB41" s="25"/>
      <c r="AC41" s="25"/>
    </row>
    <row r="42" spans="1:29" s="17" customFormat="1" ht="20.100000000000001" customHeight="1" x14ac:dyDescent="0.2">
      <c r="A42" s="147"/>
      <c r="B42" s="50"/>
      <c r="Q42" s="25"/>
      <c r="R42" s="25"/>
      <c r="S42" s="25"/>
      <c r="T42" s="25"/>
      <c r="U42" s="25"/>
      <c r="V42" s="80"/>
      <c r="X42" s="25"/>
      <c r="Y42" s="25"/>
      <c r="Z42" s="25"/>
      <c r="AA42" s="25"/>
      <c r="AB42" s="25"/>
      <c r="AC42" s="25"/>
    </row>
    <row r="43" spans="1:29" x14ac:dyDescent="0.2">
      <c r="Q43" s="6"/>
      <c r="R43" s="6"/>
      <c r="S43" s="6"/>
      <c r="T43" s="6"/>
      <c r="U43" s="6"/>
    </row>
    <row r="44" spans="1:29" x14ac:dyDescent="0.2">
      <c r="Q44" s="6"/>
      <c r="R44" s="6"/>
      <c r="S44" s="6"/>
      <c r="T44" s="6"/>
      <c r="U44" s="6"/>
    </row>
    <row r="45" spans="1:29" ht="20.100000000000001" customHeight="1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Q48" s="6"/>
      <c r="R48" s="6"/>
      <c r="S48" s="6"/>
      <c r="T48" s="6"/>
      <c r="U48" s="6"/>
    </row>
    <row r="49" spans="2:21" ht="20.100000000000001" customHeight="1" x14ac:dyDescent="0.2">
      <c r="B49" s="50"/>
      <c r="C49" s="50"/>
      <c r="Q49" s="6"/>
      <c r="R49" s="6"/>
      <c r="S49" s="6"/>
      <c r="T49" s="6"/>
      <c r="U49" s="6"/>
    </row>
    <row r="50" spans="2:21" ht="20.100000000000001" customHeight="1" x14ac:dyDescent="0.2">
      <c r="B50" s="147"/>
      <c r="C50" s="50"/>
      <c r="Q50" s="6"/>
      <c r="R50" s="6"/>
      <c r="S50" s="6"/>
      <c r="T50" s="6"/>
      <c r="U50" s="6"/>
    </row>
    <row r="51" spans="2:21" ht="20.100000000000001" customHeight="1" x14ac:dyDescent="0.2">
      <c r="Q51" s="6"/>
      <c r="R51" s="6"/>
      <c r="S51" s="6"/>
      <c r="T51" s="6"/>
      <c r="U51" s="6"/>
    </row>
  </sheetData>
  <mergeCells count="3">
    <mergeCell ref="A4:A5"/>
    <mergeCell ref="A21:B21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1"/>
  <ignoredErrors>
    <ignoredError sqref="W21:Y21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C41"/>
  <sheetViews>
    <sheetView showGridLines="0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15" width="6.42578125" style="1" hidden="1" customWidth="1"/>
    <col min="16" max="16" width="5" style="1" hidden="1" customWidth="1"/>
    <col min="17" max="18" width="15.7109375" style="1" hidden="1" customWidth="1"/>
    <col min="19" max="19" width="17.28515625" style="1" hidden="1" customWidth="1"/>
    <col min="20" max="20" width="16.28515625" style="1" hidden="1" customWidth="1"/>
    <col min="21" max="21" width="16.5703125" style="1" hidden="1" customWidth="1"/>
    <col min="22" max="22" width="15.7109375" style="81" hidden="1" customWidth="1"/>
    <col min="23" max="23" width="17.28515625" style="1" hidden="1" customWidth="1"/>
    <col min="24" max="24" width="17.28515625" style="6" hidden="1" customWidth="1"/>
    <col min="25" max="29" width="17.28515625" style="6" customWidth="1"/>
    <col min="30" max="16384" width="9.140625" style="1"/>
  </cols>
  <sheetData>
    <row r="1" spans="1:29" s="12" customFormat="1" ht="20.100000000000001" customHeight="1" x14ac:dyDescent="0.25">
      <c r="A1" s="27" t="s">
        <v>613</v>
      </c>
      <c r="C1" s="28"/>
      <c r="D1" s="28"/>
      <c r="E1" s="29"/>
      <c r="F1" s="28"/>
      <c r="G1" s="28"/>
      <c r="H1" s="3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614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96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26">
        <v>1</v>
      </c>
      <c r="B6" s="162" t="s">
        <v>416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1219</v>
      </c>
      <c r="K6" s="35">
        <v>723</v>
      </c>
      <c r="L6" s="35">
        <v>1214</v>
      </c>
      <c r="M6" s="35">
        <v>1214</v>
      </c>
      <c r="N6" s="35">
        <v>1178</v>
      </c>
      <c r="O6" s="35">
        <v>1639</v>
      </c>
      <c r="P6" s="35">
        <v>0</v>
      </c>
      <c r="Q6" s="7">
        <v>1325</v>
      </c>
      <c r="R6" s="89">
        <v>1039</v>
      </c>
      <c r="S6" s="89">
        <v>0</v>
      </c>
      <c r="T6" s="89">
        <v>0</v>
      </c>
      <c r="U6" s="89">
        <v>0</v>
      </c>
      <c r="V6" s="89">
        <v>0</v>
      </c>
      <c r="W6" s="89">
        <v>1110</v>
      </c>
      <c r="X6" s="25">
        <v>1040</v>
      </c>
      <c r="Y6" s="25">
        <v>1040</v>
      </c>
      <c r="Z6" s="25">
        <v>957</v>
      </c>
      <c r="AA6" s="25">
        <v>172</v>
      </c>
      <c r="AB6" s="25">
        <v>0</v>
      </c>
      <c r="AC6" s="25">
        <f>[1]Kaltara!AC6-[2]_Kaltara!AC6</f>
        <v>1059.9642046084227</v>
      </c>
    </row>
    <row r="7" spans="1:29" s="17" customFormat="1" ht="20.100000000000001" customHeight="1" x14ac:dyDescent="0.25">
      <c r="A7" s="26">
        <v>2</v>
      </c>
      <c r="B7" s="144" t="s">
        <v>417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1219</v>
      </c>
      <c r="K7" s="35">
        <v>723</v>
      </c>
      <c r="L7" s="35">
        <v>1214</v>
      </c>
      <c r="M7" s="35">
        <v>1214</v>
      </c>
      <c r="N7" s="35">
        <v>1178</v>
      </c>
      <c r="O7" s="35">
        <v>1639</v>
      </c>
      <c r="P7" s="35">
        <v>0</v>
      </c>
      <c r="Q7" s="7">
        <v>748</v>
      </c>
      <c r="R7" s="89">
        <v>1708</v>
      </c>
      <c r="S7" s="89">
        <v>0</v>
      </c>
      <c r="T7" s="89">
        <v>0</v>
      </c>
      <c r="U7" s="89">
        <v>0</v>
      </c>
      <c r="V7" s="89">
        <v>0</v>
      </c>
      <c r="W7" s="89">
        <v>4690</v>
      </c>
      <c r="X7" s="25">
        <v>4690</v>
      </c>
      <c r="Y7" s="25">
        <v>4690</v>
      </c>
      <c r="Z7" s="25">
        <v>3534</v>
      </c>
      <c r="AA7" s="25">
        <v>3404</v>
      </c>
      <c r="AB7" s="25">
        <v>0</v>
      </c>
      <c r="AC7" s="25">
        <f>[1]Kaltara!AC7-[2]_Kaltara!AC7</f>
        <v>1097.0944877234624</v>
      </c>
    </row>
    <row r="8" spans="1:29" s="17" customFormat="1" ht="20.100000000000001" customHeight="1" x14ac:dyDescent="0.25">
      <c r="A8" s="26">
        <v>3</v>
      </c>
      <c r="B8" s="145" t="s">
        <v>418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7">
        <v>0</v>
      </c>
      <c r="R8" s="89">
        <v>0</v>
      </c>
      <c r="S8" s="89">
        <v>0</v>
      </c>
      <c r="T8" s="89">
        <v>0</v>
      </c>
      <c r="U8" s="89">
        <v>0</v>
      </c>
      <c r="V8" s="89">
        <v>0</v>
      </c>
      <c r="W8" s="89">
        <v>95</v>
      </c>
      <c r="X8" s="25">
        <v>14</v>
      </c>
      <c r="Y8" s="25">
        <v>77</v>
      </c>
      <c r="Z8" s="25">
        <v>60</v>
      </c>
      <c r="AA8" s="25">
        <v>78</v>
      </c>
      <c r="AB8" s="25">
        <v>0</v>
      </c>
      <c r="AC8" s="25">
        <f>[1]Kaltara!AC8-[2]_Kaltara!AC8</f>
        <v>3106.6144996036073</v>
      </c>
    </row>
    <row r="9" spans="1:29" s="17" customFormat="1" ht="20.100000000000001" customHeight="1" x14ac:dyDescent="0.25">
      <c r="A9" s="26">
        <v>4</v>
      </c>
      <c r="B9" s="163" t="s">
        <v>419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5052</v>
      </c>
      <c r="K9" s="35">
        <v>3966</v>
      </c>
      <c r="L9" s="35">
        <v>830</v>
      </c>
      <c r="M9" s="35">
        <v>830</v>
      </c>
      <c r="N9" s="35">
        <v>830</v>
      </c>
      <c r="O9" s="35">
        <v>2432</v>
      </c>
      <c r="P9" s="35">
        <v>0</v>
      </c>
      <c r="Q9" s="7">
        <v>1821</v>
      </c>
      <c r="R9" s="89">
        <v>3585</v>
      </c>
      <c r="S9" s="89">
        <v>0</v>
      </c>
      <c r="T9" s="89">
        <v>0</v>
      </c>
      <c r="U9" s="89">
        <v>0</v>
      </c>
      <c r="V9" s="89">
        <v>0</v>
      </c>
      <c r="W9" s="89">
        <v>672</v>
      </c>
      <c r="X9" s="25">
        <v>173</v>
      </c>
      <c r="Y9" s="25">
        <v>244</v>
      </c>
      <c r="Z9" s="25">
        <v>446</v>
      </c>
      <c r="AA9" s="25">
        <v>324</v>
      </c>
      <c r="AB9" s="25">
        <v>0</v>
      </c>
      <c r="AC9" s="25">
        <f>[1]Kaltara!AC9-[2]_Kaltara!AC9</f>
        <v>0</v>
      </c>
    </row>
    <row r="10" spans="1:29" s="17" customFormat="1" ht="20.100000000000001" customHeight="1" x14ac:dyDescent="0.25">
      <c r="A10" s="26">
        <v>5</v>
      </c>
      <c r="B10" s="164" t="s">
        <v>420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7">
        <v>0</v>
      </c>
      <c r="R10" s="89">
        <v>0</v>
      </c>
      <c r="S10" s="89">
        <v>0</v>
      </c>
      <c r="T10" s="89">
        <v>0</v>
      </c>
      <c r="U10" s="89">
        <v>0</v>
      </c>
      <c r="V10" s="89">
        <v>0</v>
      </c>
      <c r="W10" s="89">
        <v>0</v>
      </c>
      <c r="X10" s="25">
        <v>0</v>
      </c>
      <c r="Y10" s="25">
        <v>0</v>
      </c>
      <c r="Z10" s="25">
        <v>0</v>
      </c>
      <c r="AA10" s="25">
        <v>0</v>
      </c>
      <c r="AB10" s="25">
        <v>0</v>
      </c>
      <c r="AC10" s="25">
        <f>[1]Kaltara!AC10-[2]_Kaltara!AC10</f>
        <v>0</v>
      </c>
    </row>
    <row r="11" spans="1:29" s="17" customFormat="1" ht="20.100000000000001" customHeight="1" thickBot="1" x14ac:dyDescent="0.3">
      <c r="A11" s="248" t="s">
        <v>53</v>
      </c>
      <c r="B11" s="249"/>
      <c r="C11" s="22">
        <v>10100</v>
      </c>
      <c r="D11" s="22">
        <v>13428</v>
      </c>
      <c r="E11" s="22">
        <v>18640</v>
      </c>
      <c r="F11" s="22">
        <v>21581</v>
      </c>
      <c r="G11" s="22">
        <v>21711</v>
      </c>
      <c r="H11" s="22">
        <v>32981</v>
      </c>
      <c r="I11" s="22">
        <v>25263</v>
      </c>
      <c r="J11" s="22">
        <v>32285</v>
      </c>
      <c r="K11" s="22">
        <v>33132</v>
      </c>
      <c r="L11" s="22">
        <v>29162</v>
      </c>
      <c r="M11" s="22">
        <v>29162</v>
      </c>
      <c r="N11" s="22">
        <v>29089</v>
      </c>
      <c r="O11" s="22">
        <v>26747</v>
      </c>
      <c r="P11" s="22">
        <v>0</v>
      </c>
      <c r="Q11" s="23">
        <f t="shared" ref="Q11:X11" si="0">SUM(Q6:Q10)</f>
        <v>3894</v>
      </c>
      <c r="R11" s="93">
        <f t="shared" si="0"/>
        <v>6332</v>
      </c>
      <c r="S11" s="93">
        <f t="shared" si="0"/>
        <v>0</v>
      </c>
      <c r="T11" s="93">
        <f t="shared" si="0"/>
        <v>0</v>
      </c>
      <c r="U11" s="93">
        <f t="shared" si="0"/>
        <v>0</v>
      </c>
      <c r="V11" s="93">
        <f>SUM(V6:V10)</f>
        <v>0</v>
      </c>
      <c r="W11" s="93">
        <f t="shared" si="0"/>
        <v>6567</v>
      </c>
      <c r="X11" s="231">
        <f t="shared" si="0"/>
        <v>5917</v>
      </c>
      <c r="Y11" s="231">
        <f t="shared" ref="Y11" si="1">SUM(Y6:Y10)</f>
        <v>6051</v>
      </c>
      <c r="Z11" s="231">
        <f t="shared" ref="Z11:AC11" si="2">SUM(Z6:Z10)</f>
        <v>4997</v>
      </c>
      <c r="AA11" s="231">
        <f t="shared" si="2"/>
        <v>3978</v>
      </c>
      <c r="AB11" s="231">
        <f t="shared" si="2"/>
        <v>0</v>
      </c>
      <c r="AC11" s="231">
        <f t="shared" si="2"/>
        <v>5263.6731919354925</v>
      </c>
    </row>
    <row r="12" spans="1:29" s="17" customFormat="1" ht="15" customHeight="1" x14ac:dyDescent="0.2">
      <c r="A12" s="201" t="s">
        <v>639</v>
      </c>
      <c r="B12" s="202"/>
      <c r="C12" s="203"/>
      <c r="D12" s="203"/>
      <c r="E12" s="204"/>
      <c r="F12" s="203"/>
      <c r="G12" s="203"/>
      <c r="H12" s="205"/>
      <c r="I12" s="206"/>
      <c r="J12" s="206"/>
      <c r="K12" s="206"/>
      <c r="L12" s="206"/>
      <c r="M12" s="206"/>
      <c r="N12" s="206"/>
      <c r="O12" s="206"/>
      <c r="P12" s="206"/>
      <c r="Q12" s="207"/>
      <c r="R12" s="207"/>
      <c r="S12" s="207"/>
      <c r="T12" s="207"/>
      <c r="U12" s="208"/>
      <c r="V12" s="209"/>
      <c r="W12" s="206"/>
      <c r="X12" s="206"/>
      <c r="Y12" s="206"/>
      <c r="Z12" s="206"/>
      <c r="AA12" s="206"/>
      <c r="AB12" s="206"/>
      <c r="AC12" s="206"/>
    </row>
    <row r="13" spans="1:29" s="17" customFormat="1" ht="15" customHeight="1" x14ac:dyDescent="0.2">
      <c r="A13" s="210" t="s">
        <v>638</v>
      </c>
      <c r="B13" s="202"/>
      <c r="C13" s="203"/>
      <c r="D13" s="203"/>
      <c r="E13" s="204"/>
      <c r="F13" s="203"/>
      <c r="G13" s="203"/>
      <c r="H13" s="205"/>
      <c r="I13" s="206"/>
      <c r="J13" s="206"/>
      <c r="K13" s="206"/>
      <c r="L13" s="206"/>
      <c r="M13" s="206"/>
      <c r="N13" s="206"/>
      <c r="O13" s="206"/>
      <c r="P13" s="206"/>
      <c r="Q13" s="207"/>
      <c r="R13" s="207"/>
      <c r="S13" s="207"/>
      <c r="T13" s="207"/>
      <c r="U13" s="208"/>
      <c r="V13" s="209"/>
      <c r="W13" s="206"/>
      <c r="X13" s="206"/>
      <c r="Y13" s="206"/>
      <c r="Z13" s="206"/>
      <c r="AA13" s="206"/>
      <c r="AB13" s="206"/>
      <c r="AC13" s="206"/>
    </row>
    <row r="14" spans="1:29" s="17" customFormat="1" ht="13.5" x14ac:dyDescent="0.2">
      <c r="A14" s="202" t="s">
        <v>636</v>
      </c>
      <c r="B14" s="202"/>
      <c r="C14" s="202"/>
      <c r="D14" s="202"/>
      <c r="E14" s="211"/>
      <c r="F14" s="202"/>
      <c r="G14" s="202"/>
      <c r="H14" s="212"/>
      <c r="I14" s="213"/>
      <c r="J14" s="213"/>
      <c r="K14" s="213"/>
      <c r="L14" s="213"/>
      <c r="M14" s="213"/>
      <c r="N14" s="213"/>
      <c r="O14" s="213"/>
      <c r="P14" s="213"/>
      <c r="Q14" s="214"/>
      <c r="R14" s="214"/>
      <c r="S14" s="214"/>
      <c r="T14" s="214"/>
      <c r="U14" s="215"/>
      <c r="V14" s="216"/>
      <c r="W14" s="213"/>
      <c r="X14" s="213"/>
      <c r="Y14" s="213"/>
      <c r="Z14" s="213"/>
      <c r="AA14" s="213"/>
      <c r="AB14" s="213"/>
      <c r="AC14" s="213"/>
    </row>
    <row r="15" spans="1:29" s="17" customFormat="1" ht="13.5" x14ac:dyDescent="0.2">
      <c r="A15" s="217" t="s">
        <v>637</v>
      </c>
      <c r="B15" s="211"/>
      <c r="C15" s="202"/>
      <c r="D15" s="202"/>
      <c r="E15" s="211"/>
      <c r="F15" s="202"/>
      <c r="G15" s="202"/>
      <c r="H15" s="212"/>
      <c r="I15" s="213"/>
      <c r="J15" s="213"/>
      <c r="K15" s="213"/>
      <c r="L15" s="213"/>
      <c r="M15" s="213"/>
      <c r="N15" s="213"/>
      <c r="O15" s="213"/>
      <c r="P15" s="213"/>
      <c r="Q15" s="214"/>
      <c r="R15" s="214"/>
      <c r="S15" s="214"/>
      <c r="T15" s="214"/>
      <c r="U15" s="215"/>
      <c r="V15" s="216"/>
      <c r="W15" s="213"/>
      <c r="X15" s="213"/>
      <c r="Y15" s="213"/>
      <c r="Z15" s="213"/>
      <c r="AA15" s="213"/>
      <c r="AB15" s="213"/>
      <c r="AC15" s="213"/>
    </row>
    <row r="16" spans="1:29" s="17" customFormat="1" ht="20.100000000000001" customHeight="1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7"/>
      <c r="R16" s="7"/>
      <c r="S16" s="7"/>
      <c r="T16" s="7"/>
      <c r="U16" s="7"/>
      <c r="V16" s="80"/>
      <c r="AB16" s="223"/>
      <c r="AC16" s="223"/>
    </row>
    <row r="17" spans="1:29" s="17" customFormat="1" ht="20.100000000000001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7"/>
      <c r="R17" s="7"/>
      <c r="S17" s="7"/>
      <c r="T17" s="7"/>
      <c r="U17" s="7"/>
      <c r="V17" s="80"/>
      <c r="AB17" s="223"/>
      <c r="AC17" s="223"/>
    </row>
    <row r="18" spans="1:29" s="17" customFormat="1" ht="20.100000000000001" customHeigh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7"/>
      <c r="R18" s="7"/>
      <c r="S18" s="7"/>
      <c r="T18" s="7"/>
      <c r="U18" s="7"/>
      <c r="V18" s="80"/>
      <c r="AB18" s="223"/>
      <c r="AC18" s="223"/>
    </row>
    <row r="19" spans="1:29" s="17" customFormat="1" ht="20.100000000000001" customHeight="1" x14ac:dyDescent="0.2">
      <c r="A19" s="50"/>
      <c r="B19" s="50"/>
      <c r="Q19" s="25"/>
      <c r="R19" s="25"/>
      <c r="S19" s="25"/>
      <c r="T19" s="25"/>
      <c r="U19" s="25"/>
      <c r="V19" s="80"/>
      <c r="AB19" s="223"/>
      <c r="AC19" s="223"/>
    </row>
    <row r="20" spans="1:29" s="17" customFormat="1" ht="20.100000000000001" customHeight="1" x14ac:dyDescent="0.2">
      <c r="A20" s="147"/>
      <c r="B20" s="50"/>
      <c r="Q20" s="25"/>
      <c r="R20" s="25"/>
      <c r="S20" s="25"/>
      <c r="T20" s="25"/>
      <c r="U20" s="25"/>
      <c r="V20" s="80"/>
    </row>
    <row r="21" spans="1:29" s="17" customFormat="1" ht="20.10000000000000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6"/>
      <c r="R21" s="6"/>
      <c r="S21" s="6"/>
      <c r="T21" s="6"/>
      <c r="U21" s="6"/>
      <c r="V21" s="81"/>
      <c r="W21" s="1"/>
      <c r="X21" s="1"/>
      <c r="Y21" s="1"/>
      <c r="Z21" s="1"/>
      <c r="AA21" s="1"/>
      <c r="AB21" s="1"/>
      <c r="AC21" s="1"/>
    </row>
    <row r="22" spans="1:29" s="17" customFormat="1" ht="20.10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6"/>
      <c r="R22" s="6"/>
      <c r="S22" s="6"/>
      <c r="T22" s="6"/>
      <c r="U22" s="6"/>
      <c r="V22" s="81"/>
      <c r="W22" s="1"/>
      <c r="X22" s="1"/>
      <c r="Y22" s="1"/>
      <c r="Z22" s="1"/>
      <c r="AA22" s="1"/>
      <c r="AB22" s="1"/>
      <c r="AC22" s="1"/>
    </row>
    <row r="23" spans="1:29" s="17" customFormat="1" ht="20.100000000000001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7"/>
      <c r="R23" s="7"/>
      <c r="S23" s="7"/>
      <c r="T23" s="7"/>
      <c r="U23" s="7"/>
      <c r="V23" s="80"/>
      <c r="X23" s="25"/>
      <c r="Y23" s="25"/>
      <c r="Z23" s="25"/>
      <c r="AA23" s="25"/>
      <c r="AB23" s="25"/>
      <c r="AC23" s="25"/>
    </row>
    <row r="24" spans="1:29" s="17" customFormat="1" ht="20.100000000000001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7"/>
      <c r="R24" s="7"/>
      <c r="S24" s="7"/>
      <c r="T24" s="7"/>
      <c r="U24" s="7"/>
      <c r="V24" s="80"/>
      <c r="X24" s="25"/>
      <c r="Y24" s="25"/>
      <c r="Z24" s="25"/>
      <c r="AA24" s="25"/>
      <c r="AB24" s="25"/>
      <c r="AC24" s="25"/>
    </row>
    <row r="25" spans="1:29" s="17" customFormat="1" ht="20.100000000000001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7"/>
      <c r="R25" s="7"/>
      <c r="S25" s="7"/>
      <c r="T25" s="7"/>
      <c r="U25" s="7"/>
      <c r="V25" s="80"/>
      <c r="X25" s="25"/>
      <c r="Y25" s="25"/>
      <c r="Z25" s="25"/>
      <c r="AA25" s="25"/>
      <c r="AB25" s="25"/>
      <c r="AC25" s="25"/>
    </row>
    <row r="26" spans="1:29" s="17" customFormat="1" ht="20.100000000000001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7"/>
      <c r="R26" s="7"/>
      <c r="S26" s="7"/>
      <c r="T26" s="7"/>
      <c r="U26" s="7"/>
      <c r="V26" s="80"/>
      <c r="X26" s="25"/>
      <c r="Y26" s="25"/>
      <c r="Z26" s="25"/>
      <c r="AA26" s="25"/>
      <c r="AB26" s="25"/>
      <c r="AC26" s="25"/>
    </row>
    <row r="27" spans="1:29" s="17" customFormat="1" ht="20.100000000000001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7"/>
      <c r="R27" s="7"/>
      <c r="S27" s="7"/>
      <c r="T27" s="7"/>
      <c r="U27" s="7"/>
      <c r="V27" s="80"/>
      <c r="X27" s="25"/>
      <c r="Y27" s="25"/>
      <c r="Z27" s="25"/>
      <c r="AA27" s="25"/>
      <c r="AB27" s="25"/>
      <c r="AC27" s="25"/>
    </row>
    <row r="28" spans="1:29" s="17" customFormat="1" ht="20.100000000000001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7"/>
      <c r="R28" s="7"/>
      <c r="S28" s="7"/>
      <c r="T28" s="7"/>
      <c r="U28" s="7"/>
      <c r="V28" s="80"/>
      <c r="X28" s="25"/>
      <c r="Y28" s="25"/>
      <c r="Z28" s="25"/>
      <c r="AA28" s="25"/>
      <c r="AB28" s="25"/>
      <c r="AC28" s="25"/>
    </row>
    <row r="29" spans="1:29" s="17" customFormat="1" ht="20.100000000000001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7"/>
      <c r="R29" s="7"/>
      <c r="S29" s="7"/>
      <c r="T29" s="7"/>
      <c r="U29" s="7"/>
      <c r="V29" s="80"/>
      <c r="X29" s="25"/>
      <c r="Y29" s="25"/>
      <c r="Z29" s="25"/>
      <c r="AA29" s="25"/>
      <c r="AB29" s="25"/>
      <c r="AC29" s="25"/>
    </row>
    <row r="30" spans="1:29" s="17" customFormat="1" ht="20.100000000000001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7"/>
      <c r="R30" s="7"/>
      <c r="S30" s="7"/>
      <c r="T30" s="7"/>
      <c r="U30" s="7"/>
      <c r="V30" s="80"/>
      <c r="X30" s="25"/>
      <c r="Y30" s="25"/>
      <c r="Z30" s="25"/>
      <c r="AA30" s="25"/>
      <c r="AB30" s="25"/>
      <c r="AC30" s="25"/>
    </row>
    <row r="31" spans="1:29" s="17" customFormat="1" ht="20.100000000000001" customHeight="1" x14ac:dyDescent="0.2">
      <c r="A31" s="50"/>
      <c r="B31" s="50"/>
      <c r="Q31" s="25"/>
      <c r="R31" s="25"/>
      <c r="S31" s="25"/>
      <c r="T31" s="25"/>
      <c r="U31" s="25"/>
      <c r="V31" s="80"/>
      <c r="X31" s="25"/>
      <c r="Y31" s="25"/>
      <c r="Z31" s="25"/>
      <c r="AA31" s="25"/>
      <c r="AB31" s="25"/>
      <c r="AC31" s="25"/>
    </row>
    <row r="32" spans="1:29" s="17" customFormat="1" ht="20.100000000000001" customHeight="1" x14ac:dyDescent="0.2">
      <c r="A32" s="147"/>
      <c r="B32" s="50"/>
      <c r="Q32" s="25"/>
      <c r="R32" s="25"/>
      <c r="S32" s="25"/>
      <c r="T32" s="25"/>
      <c r="U32" s="25"/>
      <c r="V32" s="80"/>
      <c r="X32" s="25"/>
      <c r="Y32" s="25"/>
      <c r="Z32" s="25"/>
      <c r="AA32" s="25"/>
      <c r="AB32" s="25"/>
      <c r="AC32" s="25"/>
    </row>
    <row r="33" spans="2:29" x14ac:dyDescent="0.2">
      <c r="Q33" s="6"/>
      <c r="R33" s="6"/>
      <c r="S33" s="6"/>
      <c r="T33" s="6"/>
      <c r="U33" s="6"/>
      <c r="AB33" s="25"/>
      <c r="AC33" s="25"/>
    </row>
    <row r="34" spans="2:29" x14ac:dyDescent="0.2">
      <c r="Q34" s="6"/>
      <c r="R34" s="6"/>
      <c r="S34" s="6"/>
      <c r="T34" s="6"/>
      <c r="U34" s="6"/>
      <c r="AB34" s="25"/>
      <c r="AC34" s="25"/>
    </row>
    <row r="35" spans="2:29" ht="20.100000000000001" customHeight="1" x14ac:dyDescent="0.2">
      <c r="Q35" s="6"/>
      <c r="R35" s="6"/>
      <c r="S35" s="6"/>
      <c r="T35" s="6"/>
      <c r="U35" s="6"/>
      <c r="AB35" s="25"/>
      <c r="AC35" s="25"/>
    </row>
    <row r="36" spans="2:29" ht="20.100000000000001" customHeight="1" x14ac:dyDescent="0.2">
      <c r="Q36" s="6"/>
      <c r="R36" s="6"/>
      <c r="S36" s="6"/>
      <c r="T36" s="6"/>
      <c r="U36" s="6"/>
      <c r="AB36" s="25"/>
      <c r="AC36" s="25"/>
    </row>
    <row r="37" spans="2:29" ht="20.100000000000001" customHeight="1" x14ac:dyDescent="0.2">
      <c r="Q37" s="6"/>
      <c r="R37" s="6"/>
      <c r="S37" s="6"/>
      <c r="T37" s="6"/>
      <c r="U37" s="6"/>
      <c r="AB37" s="25"/>
      <c r="AC37" s="25"/>
    </row>
    <row r="38" spans="2:29" ht="20.100000000000001" customHeight="1" x14ac:dyDescent="0.2">
      <c r="Q38" s="6"/>
      <c r="R38" s="6"/>
      <c r="S38" s="6"/>
      <c r="T38" s="6"/>
      <c r="U38" s="6"/>
      <c r="AB38" s="25"/>
      <c r="AC38" s="25"/>
    </row>
    <row r="39" spans="2:29" ht="20.100000000000001" customHeight="1" x14ac:dyDescent="0.2">
      <c r="B39" s="50"/>
      <c r="C39" s="50"/>
      <c r="Q39" s="6"/>
      <c r="R39" s="6"/>
      <c r="S39" s="6"/>
      <c r="T39" s="6"/>
      <c r="U39" s="6"/>
      <c r="AB39" s="25"/>
      <c r="AC39" s="25"/>
    </row>
    <row r="40" spans="2:29" ht="20.100000000000001" customHeight="1" x14ac:dyDescent="0.2">
      <c r="B40" s="147"/>
      <c r="C40" s="50"/>
      <c r="Q40" s="6"/>
      <c r="R40" s="6"/>
      <c r="S40" s="6"/>
      <c r="T40" s="6"/>
      <c r="U40" s="6"/>
      <c r="AB40" s="25"/>
      <c r="AC40" s="25"/>
    </row>
    <row r="41" spans="2:29" ht="20.100000000000001" customHeight="1" x14ac:dyDescent="0.2">
      <c r="Q41" s="6"/>
      <c r="R41" s="6"/>
      <c r="S41" s="6"/>
      <c r="T41" s="6"/>
      <c r="U41" s="6"/>
    </row>
  </sheetData>
  <mergeCells count="3">
    <mergeCell ref="A4:A5"/>
    <mergeCell ref="A11:B11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1"/>
  <ignoredErrors>
    <ignoredError sqref="V11:Y11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C50"/>
  <sheetViews>
    <sheetView showGridLines="0" topLeftCell="A7" zoomScaleSheetLayoutView="80" workbookViewId="0">
      <selection activeCell="AE6" sqref="AE6"/>
    </sheetView>
  </sheetViews>
  <sheetFormatPr defaultColWidth="8.7109375" defaultRowHeight="12.75" x14ac:dyDescent="0.2"/>
  <cols>
    <col min="1" max="1" width="5.7109375" style="1" customWidth="1"/>
    <col min="2" max="2" width="30.140625" style="1" bestFit="1" customWidth="1"/>
    <col min="3" max="6" width="10.7109375" style="1" hidden="1" customWidth="1"/>
    <col min="7" max="7" width="5.7109375" style="1" hidden="1" customWidth="1"/>
    <col min="8" max="11" width="10.7109375" style="1" hidden="1" customWidth="1"/>
    <col min="12" max="16" width="0" style="1" hidden="1" customWidth="1"/>
    <col min="17" max="21" width="15.7109375" style="1" hidden="1" customWidth="1"/>
    <col min="22" max="22" width="15.7109375" style="81" hidden="1" customWidth="1"/>
    <col min="23" max="23" width="15.7109375" style="1" hidden="1" customWidth="1"/>
    <col min="24" max="24" width="15.7109375" style="6" hidden="1" customWidth="1"/>
    <col min="25" max="29" width="15.7109375" style="6" customWidth="1"/>
    <col min="30" max="16384" width="8.7109375" style="1"/>
  </cols>
  <sheetData>
    <row r="1" spans="1:29" s="12" customFormat="1" ht="20.100000000000001" customHeight="1" x14ac:dyDescent="0.25">
      <c r="A1" s="27" t="s">
        <v>615</v>
      </c>
      <c r="B1" s="28"/>
      <c r="C1" s="28"/>
      <c r="D1" s="28"/>
      <c r="E1" s="9"/>
      <c r="F1" s="28"/>
      <c r="G1" s="28"/>
      <c r="H1" s="1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616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9"/>
      <c r="F3" s="28"/>
      <c r="G3" s="28"/>
      <c r="H3" s="1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26">
        <v>1</v>
      </c>
      <c r="B6" s="161" t="s">
        <v>421</v>
      </c>
      <c r="C6" s="35">
        <v>26518</v>
      </c>
      <c r="D6" s="35">
        <v>24834</v>
      </c>
      <c r="E6" s="35">
        <v>25058</v>
      </c>
      <c r="F6" s="35">
        <v>26328</v>
      </c>
      <c r="G6" s="35">
        <v>25736</v>
      </c>
      <c r="H6" s="35">
        <v>24592</v>
      </c>
      <c r="I6" s="35">
        <v>30517</v>
      </c>
      <c r="J6" s="35">
        <v>30517</v>
      </c>
      <c r="K6" s="35">
        <v>33058</v>
      </c>
      <c r="L6" s="35">
        <v>33057</v>
      </c>
      <c r="M6" s="35">
        <v>33057</v>
      </c>
      <c r="N6" s="35">
        <v>32260</v>
      </c>
      <c r="O6" s="35">
        <v>32270</v>
      </c>
      <c r="P6" s="35">
        <v>0</v>
      </c>
      <c r="Q6" s="7">
        <v>32555</v>
      </c>
      <c r="R6" s="86">
        <v>26336</v>
      </c>
      <c r="S6" s="86">
        <v>22378</v>
      </c>
      <c r="T6" s="86">
        <v>14917</v>
      </c>
      <c r="U6" s="86">
        <v>16606</v>
      </c>
      <c r="V6" s="89">
        <v>17845.490000000002</v>
      </c>
      <c r="W6" s="86">
        <v>16600</v>
      </c>
      <c r="X6" s="25">
        <v>21613</v>
      </c>
      <c r="Y6" s="25">
        <v>19323</v>
      </c>
      <c r="Z6" s="25">
        <v>20650.8</v>
      </c>
      <c r="AA6" s="25">
        <v>22489</v>
      </c>
      <c r="AB6" s="25">
        <v>0</v>
      </c>
      <c r="AC6" s="25">
        <f>[1]SulUt!AC6-[2]SulUt!AC6</f>
        <v>15522.815595931419</v>
      </c>
    </row>
    <row r="7" spans="1:29" s="17" customFormat="1" ht="20.100000000000001" customHeight="1" x14ac:dyDescent="0.25">
      <c r="A7" s="26">
        <v>2</v>
      </c>
      <c r="B7" s="161" t="s">
        <v>422</v>
      </c>
      <c r="C7" s="35">
        <v>14889</v>
      </c>
      <c r="D7" s="35">
        <v>14767</v>
      </c>
      <c r="E7" s="35">
        <v>15323</v>
      </c>
      <c r="F7" s="35">
        <v>14936</v>
      </c>
      <c r="G7" s="35">
        <v>15010</v>
      </c>
      <c r="H7" s="35">
        <v>15115</v>
      </c>
      <c r="I7" s="35">
        <v>14642</v>
      </c>
      <c r="J7" s="35">
        <v>14687</v>
      </c>
      <c r="K7" s="35">
        <v>14501</v>
      </c>
      <c r="L7" s="35">
        <v>17294</v>
      </c>
      <c r="M7" s="35">
        <v>17294</v>
      </c>
      <c r="N7" s="35">
        <v>4765</v>
      </c>
      <c r="O7" s="35">
        <v>4747</v>
      </c>
      <c r="P7" s="35">
        <v>0</v>
      </c>
      <c r="Q7" s="7">
        <v>5339</v>
      </c>
      <c r="R7" s="86">
        <v>5339</v>
      </c>
      <c r="S7" s="86">
        <v>5339</v>
      </c>
      <c r="T7" s="86">
        <v>5223</v>
      </c>
      <c r="U7" s="86">
        <v>5259</v>
      </c>
      <c r="V7" s="89">
        <v>6494.55</v>
      </c>
      <c r="W7" s="86">
        <v>5250</v>
      </c>
      <c r="X7" s="25">
        <v>5728</v>
      </c>
      <c r="Y7" s="25">
        <v>6058</v>
      </c>
      <c r="Z7" s="25">
        <v>5935.8</v>
      </c>
      <c r="AA7" s="25">
        <v>5935.8</v>
      </c>
      <c r="AB7" s="25">
        <v>0</v>
      </c>
      <c r="AC7" s="25">
        <f>[1]SulUt!AC7-[2]SulUt!AC7</f>
        <v>5503.6664708730968</v>
      </c>
    </row>
    <row r="8" spans="1:29" s="17" customFormat="1" ht="20.100000000000001" customHeight="1" x14ac:dyDescent="0.25">
      <c r="A8" s="26">
        <v>3</v>
      </c>
      <c r="B8" s="161" t="s">
        <v>423</v>
      </c>
      <c r="C8" s="35">
        <v>172</v>
      </c>
      <c r="D8" s="35">
        <v>44</v>
      </c>
      <c r="E8" s="35">
        <v>41</v>
      </c>
      <c r="F8" s="35">
        <v>229</v>
      </c>
      <c r="G8" s="35">
        <v>262</v>
      </c>
      <c r="H8" s="35">
        <v>214</v>
      </c>
      <c r="I8" s="35">
        <v>214</v>
      </c>
      <c r="J8" s="35">
        <v>214</v>
      </c>
      <c r="K8" s="35">
        <v>279</v>
      </c>
      <c r="L8" s="35">
        <v>279</v>
      </c>
      <c r="M8" s="35">
        <v>1013</v>
      </c>
      <c r="N8" s="35">
        <v>36</v>
      </c>
      <c r="O8" s="35">
        <v>36</v>
      </c>
      <c r="P8" s="35">
        <v>0</v>
      </c>
      <c r="Q8" s="7">
        <v>36</v>
      </c>
      <c r="R8" s="86">
        <v>41</v>
      </c>
      <c r="S8" s="86">
        <v>41</v>
      </c>
      <c r="T8" s="86">
        <v>41</v>
      </c>
      <c r="U8" s="86">
        <v>36</v>
      </c>
      <c r="V8" s="89">
        <v>9.1</v>
      </c>
      <c r="W8" s="86">
        <v>36</v>
      </c>
      <c r="X8" s="25">
        <v>24</v>
      </c>
      <c r="Y8" s="25">
        <v>46</v>
      </c>
      <c r="Z8" s="25">
        <v>22</v>
      </c>
      <c r="AA8" s="25">
        <v>22</v>
      </c>
      <c r="AB8" s="25">
        <v>0</v>
      </c>
      <c r="AC8" s="25">
        <f>[1]SulUt!AC8-[2]SulUt!AC8</f>
        <v>16.995286410906001</v>
      </c>
    </row>
    <row r="9" spans="1:29" s="17" customFormat="1" ht="20.100000000000001" customHeight="1" x14ac:dyDescent="0.25">
      <c r="A9" s="26">
        <v>4</v>
      </c>
      <c r="B9" s="161" t="s">
        <v>424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309</v>
      </c>
      <c r="O9" s="35">
        <v>309</v>
      </c>
      <c r="P9" s="35">
        <v>0</v>
      </c>
      <c r="Q9" s="7">
        <v>340</v>
      </c>
      <c r="R9" s="86">
        <v>340</v>
      </c>
      <c r="S9" s="86">
        <v>340</v>
      </c>
      <c r="T9" s="86">
        <v>340</v>
      </c>
      <c r="U9" s="86">
        <v>340</v>
      </c>
      <c r="V9" s="89">
        <v>212.14</v>
      </c>
      <c r="W9" s="86">
        <v>340</v>
      </c>
      <c r="X9" s="25">
        <v>408</v>
      </c>
      <c r="Y9" s="25">
        <v>295</v>
      </c>
      <c r="Z9" s="25">
        <v>746.2</v>
      </c>
      <c r="AA9" s="25">
        <v>746.2</v>
      </c>
      <c r="AB9" s="25">
        <v>0</v>
      </c>
      <c r="AC9" s="25">
        <f>[1]SulUt!AC9-[2]SulUt!AC9</f>
        <v>122.48526413738138</v>
      </c>
    </row>
    <row r="10" spans="1:29" s="17" customFormat="1" ht="20.100000000000001" customHeight="1" x14ac:dyDescent="0.25">
      <c r="A10" s="26">
        <v>5</v>
      </c>
      <c r="B10" s="161" t="s">
        <v>425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6955</v>
      </c>
      <c r="O10" s="35">
        <v>7259</v>
      </c>
      <c r="P10" s="35">
        <v>0</v>
      </c>
      <c r="Q10" s="7">
        <v>8189</v>
      </c>
      <c r="R10" s="86">
        <v>4895</v>
      </c>
      <c r="S10" s="86">
        <v>4895</v>
      </c>
      <c r="T10" s="86">
        <v>4895</v>
      </c>
      <c r="U10" s="86">
        <v>4883</v>
      </c>
      <c r="V10" s="89">
        <v>5100.5</v>
      </c>
      <c r="W10" s="86">
        <v>4873</v>
      </c>
      <c r="X10" s="25">
        <v>3948</v>
      </c>
      <c r="Y10" s="25">
        <v>5154</v>
      </c>
      <c r="Z10" s="25">
        <v>5294.4</v>
      </c>
      <c r="AA10" s="25">
        <v>5020</v>
      </c>
      <c r="AB10" s="25">
        <v>0</v>
      </c>
      <c r="AC10" s="25">
        <f>[1]SulUt!AC10-[2]SulUt!AC10</f>
        <v>4191.4215010200878</v>
      </c>
    </row>
    <row r="11" spans="1:29" s="17" customFormat="1" ht="20.100000000000001" customHeight="1" x14ac:dyDescent="0.25">
      <c r="A11" s="26">
        <v>6</v>
      </c>
      <c r="B11" s="161" t="s">
        <v>426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3459</v>
      </c>
      <c r="O11" s="35">
        <v>2207</v>
      </c>
      <c r="P11" s="35">
        <v>0</v>
      </c>
      <c r="Q11" s="7">
        <v>2764</v>
      </c>
      <c r="R11" s="86">
        <v>2764</v>
      </c>
      <c r="S11" s="86">
        <v>2764</v>
      </c>
      <c r="T11" s="86">
        <v>2764</v>
      </c>
      <c r="U11" s="86">
        <v>2764</v>
      </c>
      <c r="V11" s="89">
        <v>2978.87</v>
      </c>
      <c r="W11" s="86">
        <v>2764</v>
      </c>
      <c r="X11" s="25">
        <v>3317</v>
      </c>
      <c r="Y11" s="25">
        <v>3342</v>
      </c>
      <c r="Z11" s="25">
        <v>3423</v>
      </c>
      <c r="AA11" s="25">
        <v>3423</v>
      </c>
      <c r="AB11" s="25">
        <v>0</v>
      </c>
      <c r="AC11" s="25">
        <f>[1]SulUt!AC11-[2]SulUt!AC11</f>
        <v>2440.0531846460344</v>
      </c>
    </row>
    <row r="12" spans="1:29" s="17" customFormat="1" ht="20.100000000000001" customHeight="1" x14ac:dyDescent="0.25">
      <c r="A12" s="26">
        <v>7</v>
      </c>
      <c r="B12" s="148" t="s">
        <v>427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7">
        <v>0</v>
      </c>
      <c r="R12" s="86">
        <v>5294</v>
      </c>
      <c r="S12" s="86">
        <v>5294</v>
      </c>
      <c r="T12" s="86">
        <v>5294</v>
      </c>
      <c r="U12" s="86">
        <v>5294</v>
      </c>
      <c r="V12" s="89">
        <v>3700.19</v>
      </c>
      <c r="W12" s="86">
        <v>5294</v>
      </c>
      <c r="X12" s="25">
        <v>6294</v>
      </c>
      <c r="Y12" s="25">
        <v>3089</v>
      </c>
      <c r="Z12" s="25">
        <v>3077.4</v>
      </c>
      <c r="AA12" s="25">
        <v>4520.8</v>
      </c>
      <c r="AB12" s="25">
        <v>0</v>
      </c>
      <c r="AC12" s="25">
        <f>[1]SulUt!AC12-[2]SulUt!AC12</f>
        <v>2808.74759910785</v>
      </c>
    </row>
    <row r="13" spans="1:29" s="17" customFormat="1" ht="20.100000000000001" customHeight="1" x14ac:dyDescent="0.25">
      <c r="A13" s="26">
        <v>8</v>
      </c>
      <c r="B13" s="148" t="s">
        <v>428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7">
        <v>0</v>
      </c>
      <c r="R13" s="86">
        <v>0</v>
      </c>
      <c r="S13" s="86">
        <v>0</v>
      </c>
      <c r="T13" s="86">
        <v>0</v>
      </c>
      <c r="U13" s="89" t="s">
        <v>48</v>
      </c>
      <c r="V13" s="89" t="s">
        <v>48</v>
      </c>
      <c r="W13" s="89">
        <v>0</v>
      </c>
      <c r="X13" s="25">
        <v>0</v>
      </c>
      <c r="Y13" s="25">
        <v>0</v>
      </c>
      <c r="Z13" s="25">
        <v>0</v>
      </c>
      <c r="AA13" s="25">
        <v>0</v>
      </c>
      <c r="AB13" s="25">
        <v>0</v>
      </c>
      <c r="AC13" s="25">
        <f>[1]SulUt!AC13-[2]SulUt!AC13</f>
        <v>0</v>
      </c>
    </row>
    <row r="14" spans="1:29" s="17" customFormat="1" ht="20.100000000000001" customHeight="1" x14ac:dyDescent="0.25">
      <c r="A14" s="26">
        <v>9</v>
      </c>
      <c r="B14" s="148" t="s">
        <v>429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7">
        <v>0</v>
      </c>
      <c r="R14" s="86">
        <v>3294</v>
      </c>
      <c r="S14" s="86">
        <v>3294</v>
      </c>
      <c r="T14" s="86">
        <v>3294</v>
      </c>
      <c r="U14" s="86">
        <v>3294</v>
      </c>
      <c r="V14" s="89">
        <v>2759.97</v>
      </c>
      <c r="W14" s="86">
        <v>3294</v>
      </c>
      <c r="X14" s="25">
        <v>2788</v>
      </c>
      <c r="Y14" s="25">
        <v>3233</v>
      </c>
      <c r="Z14" s="25">
        <v>3221</v>
      </c>
      <c r="AA14" s="25">
        <v>3284.4</v>
      </c>
      <c r="AB14" s="25">
        <v>0</v>
      </c>
      <c r="AC14" s="25">
        <f>[1]SulUt!AC14-[2]SulUt!AC14</f>
        <v>1960.5085569707553</v>
      </c>
    </row>
    <row r="15" spans="1:29" s="17" customFormat="1" ht="20.100000000000001" customHeight="1" x14ac:dyDescent="0.25">
      <c r="A15" s="26">
        <v>10</v>
      </c>
      <c r="B15" s="148" t="s">
        <v>430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49" t="s">
        <v>48</v>
      </c>
      <c r="R15" s="86">
        <v>0</v>
      </c>
      <c r="S15" s="86">
        <v>2068</v>
      </c>
      <c r="T15" s="86">
        <v>2068</v>
      </c>
      <c r="U15" s="86">
        <v>2068</v>
      </c>
      <c r="V15" s="89">
        <v>1275.58</v>
      </c>
      <c r="W15" s="86">
        <v>2068</v>
      </c>
      <c r="X15" s="25">
        <v>1702</v>
      </c>
      <c r="Y15" s="25">
        <v>1382</v>
      </c>
      <c r="Z15" s="25">
        <v>1812</v>
      </c>
      <c r="AA15" s="25">
        <v>1214</v>
      </c>
      <c r="AB15" s="25">
        <v>0</v>
      </c>
      <c r="AC15" s="25">
        <f>[1]SulUt!AC15-[2]SulUt!AC15</f>
        <v>967.92428926339915</v>
      </c>
    </row>
    <row r="16" spans="1:29" s="17" customFormat="1" ht="20.100000000000001" customHeight="1" x14ac:dyDescent="0.25">
      <c r="A16" s="26">
        <v>11</v>
      </c>
      <c r="B16" s="148" t="s">
        <v>431</v>
      </c>
      <c r="C16" s="35">
        <v>7</v>
      </c>
      <c r="D16" s="35">
        <v>1</v>
      </c>
      <c r="E16" s="35">
        <v>1</v>
      </c>
      <c r="F16" s="35">
        <v>1</v>
      </c>
      <c r="G16" s="35">
        <v>1</v>
      </c>
      <c r="H16" s="35">
        <v>1</v>
      </c>
      <c r="I16" s="35">
        <v>0</v>
      </c>
      <c r="J16" s="35">
        <v>0</v>
      </c>
      <c r="K16" s="35">
        <v>3</v>
      </c>
      <c r="L16" s="35">
        <v>3</v>
      </c>
      <c r="M16" s="35">
        <v>3</v>
      </c>
      <c r="N16" s="35">
        <v>4</v>
      </c>
      <c r="O16" s="35">
        <v>4</v>
      </c>
      <c r="P16" s="35">
        <v>0</v>
      </c>
      <c r="Q16" s="49" t="s">
        <v>48</v>
      </c>
      <c r="R16" s="86">
        <v>0</v>
      </c>
      <c r="S16" s="86">
        <v>1891</v>
      </c>
      <c r="T16" s="86">
        <v>1891</v>
      </c>
      <c r="U16" s="86">
        <v>1891</v>
      </c>
      <c r="V16" s="89">
        <v>1579.42</v>
      </c>
      <c r="W16" s="86">
        <v>1891</v>
      </c>
      <c r="X16" s="25">
        <v>1909</v>
      </c>
      <c r="Y16" s="25">
        <v>1551</v>
      </c>
      <c r="Z16" s="25">
        <v>1658</v>
      </c>
      <c r="AA16" s="25">
        <v>1698.8</v>
      </c>
      <c r="AB16" s="25">
        <v>0</v>
      </c>
      <c r="AC16" s="25">
        <f>[1]SulUt!AC16-[2]SulUt!AC16</f>
        <v>1419.3469671016244</v>
      </c>
    </row>
    <row r="17" spans="1:29" s="17" customFormat="1" ht="20.100000000000001" customHeight="1" x14ac:dyDescent="0.25">
      <c r="A17" s="26">
        <v>12</v>
      </c>
      <c r="B17" s="161" t="s">
        <v>432</v>
      </c>
      <c r="C17" s="35">
        <v>7</v>
      </c>
      <c r="D17" s="35">
        <v>1</v>
      </c>
      <c r="E17" s="35">
        <v>1</v>
      </c>
      <c r="F17" s="35">
        <v>1</v>
      </c>
      <c r="G17" s="35">
        <v>1</v>
      </c>
      <c r="H17" s="35">
        <v>1</v>
      </c>
      <c r="I17" s="35">
        <v>0</v>
      </c>
      <c r="J17" s="35">
        <v>0</v>
      </c>
      <c r="K17" s="35">
        <v>3</v>
      </c>
      <c r="L17" s="35">
        <v>3</v>
      </c>
      <c r="M17" s="35">
        <v>3</v>
      </c>
      <c r="N17" s="35">
        <v>4</v>
      </c>
      <c r="O17" s="35">
        <v>4</v>
      </c>
      <c r="P17" s="35">
        <v>0</v>
      </c>
      <c r="Q17" s="7">
        <v>8</v>
      </c>
      <c r="R17" s="86">
        <v>8</v>
      </c>
      <c r="S17" s="86">
        <v>8</v>
      </c>
      <c r="T17" s="86">
        <v>8</v>
      </c>
      <c r="U17" s="86">
        <v>8</v>
      </c>
      <c r="V17" s="89">
        <v>79.959999999999994</v>
      </c>
      <c r="W17" s="86">
        <v>6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f>[1]SulUt!AC17-[2]SulUt!AC17</f>
        <v>6.580970928690995</v>
      </c>
    </row>
    <row r="18" spans="1:29" s="17" customFormat="1" ht="20.100000000000001" customHeight="1" x14ac:dyDescent="0.25">
      <c r="A18" s="26">
        <v>13</v>
      </c>
      <c r="B18" s="161" t="s">
        <v>433</v>
      </c>
      <c r="C18" s="35">
        <v>62</v>
      </c>
      <c r="D18" s="35">
        <v>62</v>
      </c>
      <c r="E18" s="35">
        <v>106</v>
      </c>
      <c r="F18" s="35">
        <v>106</v>
      </c>
      <c r="G18" s="35">
        <v>106</v>
      </c>
      <c r="H18" s="35">
        <v>106</v>
      </c>
      <c r="I18" s="35">
        <v>106</v>
      </c>
      <c r="J18" s="35">
        <v>106</v>
      </c>
      <c r="K18" s="35">
        <v>106</v>
      </c>
      <c r="L18" s="35">
        <v>103</v>
      </c>
      <c r="M18" s="35">
        <v>103</v>
      </c>
      <c r="N18" s="35">
        <v>89</v>
      </c>
      <c r="O18" s="35">
        <v>89</v>
      </c>
      <c r="P18" s="35">
        <v>0</v>
      </c>
      <c r="Q18" s="7">
        <v>82</v>
      </c>
      <c r="R18" s="86">
        <v>82</v>
      </c>
      <c r="S18" s="86">
        <v>82</v>
      </c>
      <c r="T18" s="86">
        <v>82</v>
      </c>
      <c r="U18" s="86">
        <v>82</v>
      </c>
      <c r="V18" s="89">
        <v>79.39</v>
      </c>
      <c r="W18" s="86">
        <v>82</v>
      </c>
      <c r="X18" s="25">
        <v>124</v>
      </c>
      <c r="Y18" s="25">
        <v>76</v>
      </c>
      <c r="Z18" s="25">
        <v>76</v>
      </c>
      <c r="AA18" s="25">
        <v>76</v>
      </c>
      <c r="AB18" s="25">
        <v>0</v>
      </c>
      <c r="AC18" s="25">
        <f>[1]SulUt!AC18-[2]SulUt!AC18</f>
        <v>75.701923629758014</v>
      </c>
    </row>
    <row r="19" spans="1:29" s="17" customFormat="1" ht="20.100000000000001" customHeight="1" x14ac:dyDescent="0.25">
      <c r="A19" s="26">
        <v>14</v>
      </c>
      <c r="B19" s="161" t="s">
        <v>434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831</v>
      </c>
      <c r="O19" s="35">
        <v>831</v>
      </c>
      <c r="P19" s="35">
        <v>0</v>
      </c>
      <c r="Q19" s="7">
        <v>811</v>
      </c>
      <c r="R19" s="86">
        <v>811</v>
      </c>
      <c r="S19" s="86">
        <v>811</v>
      </c>
      <c r="T19" s="86">
        <v>811</v>
      </c>
      <c r="U19" s="86">
        <v>742</v>
      </c>
      <c r="V19" s="89">
        <v>411.53</v>
      </c>
      <c r="W19" s="86">
        <v>742</v>
      </c>
      <c r="X19" s="25">
        <v>742</v>
      </c>
      <c r="Y19" s="25">
        <v>593</v>
      </c>
      <c r="Z19" s="25">
        <v>678.3</v>
      </c>
      <c r="AA19" s="25">
        <v>678.3</v>
      </c>
      <c r="AB19" s="25">
        <v>0</v>
      </c>
      <c r="AC19" s="25">
        <f>[1]SulUt!AC19-[2]SulUt!AC19</f>
        <v>450.15224782235595</v>
      </c>
    </row>
    <row r="20" spans="1:29" s="17" customFormat="1" ht="20.100000000000001" customHeight="1" x14ac:dyDescent="0.25">
      <c r="A20" s="26">
        <v>15</v>
      </c>
      <c r="B20" s="149" t="s">
        <v>435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7">
        <v>0</v>
      </c>
      <c r="R20" s="86">
        <v>925</v>
      </c>
      <c r="S20" s="86">
        <v>925</v>
      </c>
      <c r="T20" s="86">
        <v>925</v>
      </c>
      <c r="U20" s="86">
        <v>3139</v>
      </c>
      <c r="V20" s="89">
        <v>1785.2</v>
      </c>
      <c r="W20" s="86">
        <v>3139</v>
      </c>
      <c r="X20" s="25">
        <v>1718</v>
      </c>
      <c r="Y20" s="25">
        <v>1629.4</v>
      </c>
      <c r="Z20" s="25">
        <v>1629.4</v>
      </c>
      <c r="AA20" s="25">
        <v>1629.4</v>
      </c>
      <c r="AB20" s="25">
        <v>0</v>
      </c>
      <c r="AC20" s="25">
        <f>[1]SulUt!AC20-[2]SulUt!AC20</f>
        <v>1854.1618160376386</v>
      </c>
    </row>
    <row r="21" spans="1:29" s="17" customFormat="1" ht="20.100000000000001" customHeight="1" thickBot="1" x14ac:dyDescent="0.3">
      <c r="A21" s="248" t="s">
        <v>33</v>
      </c>
      <c r="B21" s="249"/>
      <c r="C21" s="40">
        <v>41655</v>
      </c>
      <c r="D21" s="40">
        <v>39709</v>
      </c>
      <c r="E21" s="40">
        <v>40530</v>
      </c>
      <c r="F21" s="40">
        <v>41601</v>
      </c>
      <c r="G21" s="40">
        <v>41116</v>
      </c>
      <c r="H21" s="40">
        <v>40029</v>
      </c>
      <c r="I21" s="40">
        <v>45479</v>
      </c>
      <c r="J21" s="40">
        <v>45524</v>
      </c>
      <c r="K21" s="40">
        <v>47950</v>
      </c>
      <c r="L21" s="40">
        <v>50739</v>
      </c>
      <c r="M21" s="40">
        <v>51473</v>
      </c>
      <c r="N21" s="40">
        <v>48712</v>
      </c>
      <c r="O21" s="40">
        <v>47756</v>
      </c>
      <c r="P21" s="40">
        <v>0</v>
      </c>
      <c r="Q21" s="23">
        <f t="shared" ref="Q21:X21" si="0">SUM(Q6:Q20)</f>
        <v>50124</v>
      </c>
      <c r="R21" s="79">
        <f t="shared" si="0"/>
        <v>50129</v>
      </c>
      <c r="S21" s="79">
        <f t="shared" si="0"/>
        <v>50130</v>
      </c>
      <c r="T21" s="79">
        <f t="shared" si="0"/>
        <v>42553</v>
      </c>
      <c r="U21" s="79">
        <f t="shared" si="0"/>
        <v>46406</v>
      </c>
      <c r="V21" s="79">
        <f t="shared" si="0"/>
        <v>44311.889999999992</v>
      </c>
      <c r="W21" s="79">
        <f t="shared" si="0"/>
        <v>46379</v>
      </c>
      <c r="X21" s="23">
        <f t="shared" si="0"/>
        <v>50315</v>
      </c>
      <c r="Y21" s="23">
        <f t="shared" ref="Y21:AC21" si="1">SUM(Y6:Y20)</f>
        <v>45771.4</v>
      </c>
      <c r="Z21" s="23">
        <f t="shared" si="1"/>
        <v>48224.3</v>
      </c>
      <c r="AA21" s="23">
        <f t="shared" si="1"/>
        <v>50737.700000000012</v>
      </c>
      <c r="AB21" s="23">
        <f t="shared" si="1"/>
        <v>0</v>
      </c>
      <c r="AC21" s="23">
        <f t="shared" si="1"/>
        <v>37340.561673880991</v>
      </c>
    </row>
    <row r="22" spans="1:29" s="17" customFormat="1" ht="15" customHeight="1" x14ac:dyDescent="0.2">
      <c r="A22" s="201" t="s">
        <v>639</v>
      </c>
      <c r="B22" s="202"/>
      <c r="C22" s="203"/>
      <c r="D22" s="203"/>
      <c r="E22" s="204"/>
      <c r="F22" s="203"/>
      <c r="G22" s="203"/>
      <c r="H22" s="205"/>
      <c r="I22" s="206"/>
      <c r="J22" s="206"/>
      <c r="K22" s="206"/>
      <c r="L22" s="206"/>
      <c r="M22" s="206"/>
      <c r="N22" s="206"/>
      <c r="O22" s="206"/>
      <c r="P22" s="206"/>
      <c r="Q22" s="207"/>
      <c r="R22" s="207"/>
      <c r="S22" s="207"/>
      <c r="T22" s="207"/>
      <c r="U22" s="208"/>
      <c r="V22" s="209"/>
      <c r="W22" s="206"/>
      <c r="X22" s="206"/>
      <c r="Y22" s="206"/>
      <c r="Z22" s="206"/>
      <c r="AA22" s="206"/>
      <c r="AB22" s="206"/>
      <c r="AC22" s="206"/>
    </row>
    <row r="23" spans="1:29" s="17" customFormat="1" ht="15" customHeight="1" x14ac:dyDescent="0.2">
      <c r="A23" s="210" t="s">
        <v>638</v>
      </c>
      <c r="B23" s="202"/>
      <c r="C23" s="203"/>
      <c r="D23" s="203"/>
      <c r="E23" s="204"/>
      <c r="F23" s="203"/>
      <c r="G23" s="203"/>
      <c r="H23" s="205"/>
      <c r="I23" s="206"/>
      <c r="J23" s="206"/>
      <c r="K23" s="206"/>
      <c r="L23" s="206"/>
      <c r="M23" s="206"/>
      <c r="N23" s="206"/>
      <c r="O23" s="206"/>
      <c r="P23" s="206"/>
      <c r="Q23" s="207"/>
      <c r="R23" s="207"/>
      <c r="S23" s="207"/>
      <c r="T23" s="207"/>
      <c r="U23" s="208"/>
      <c r="V23" s="209"/>
      <c r="W23" s="206"/>
      <c r="X23" s="206"/>
      <c r="Y23" s="206"/>
      <c r="Z23" s="206"/>
      <c r="AA23" s="206"/>
      <c r="AB23" s="206"/>
      <c r="AC23" s="206"/>
    </row>
    <row r="24" spans="1:29" s="17" customFormat="1" ht="13.5" x14ac:dyDescent="0.2">
      <c r="A24" s="202" t="s">
        <v>636</v>
      </c>
      <c r="B24" s="202"/>
      <c r="C24" s="202"/>
      <c r="D24" s="202"/>
      <c r="E24" s="211"/>
      <c r="F24" s="202"/>
      <c r="G24" s="202"/>
      <c r="H24" s="212"/>
      <c r="I24" s="213"/>
      <c r="J24" s="213"/>
      <c r="K24" s="213"/>
      <c r="L24" s="213"/>
      <c r="M24" s="213"/>
      <c r="N24" s="213"/>
      <c r="O24" s="213"/>
      <c r="P24" s="213"/>
      <c r="Q24" s="214"/>
      <c r="R24" s="214"/>
      <c r="S24" s="214"/>
      <c r="T24" s="214"/>
      <c r="U24" s="215"/>
      <c r="V24" s="216"/>
      <c r="W24" s="213"/>
      <c r="X24" s="213"/>
      <c r="Y24" s="213"/>
      <c r="Z24" s="213"/>
      <c r="AA24" s="213"/>
      <c r="AB24" s="213"/>
      <c r="AC24" s="213"/>
    </row>
    <row r="25" spans="1:29" s="17" customFormat="1" ht="13.5" x14ac:dyDescent="0.2">
      <c r="A25" s="217" t="s">
        <v>637</v>
      </c>
      <c r="B25" s="211"/>
      <c r="C25" s="202"/>
      <c r="D25" s="202"/>
      <c r="E25" s="211"/>
      <c r="F25" s="202"/>
      <c r="G25" s="202"/>
      <c r="H25" s="212"/>
      <c r="I25" s="213"/>
      <c r="J25" s="213"/>
      <c r="K25" s="213"/>
      <c r="L25" s="213"/>
      <c r="M25" s="213"/>
      <c r="N25" s="213"/>
      <c r="O25" s="213"/>
      <c r="P25" s="213"/>
      <c r="Q25" s="214"/>
      <c r="R25" s="214"/>
      <c r="S25" s="214"/>
      <c r="T25" s="214"/>
      <c r="U25" s="215"/>
      <c r="V25" s="216"/>
      <c r="W25" s="213"/>
      <c r="X25" s="213"/>
      <c r="Y25" s="213"/>
      <c r="Z25" s="213"/>
      <c r="AA25" s="213"/>
      <c r="AB25" s="213"/>
      <c r="AC25" s="213"/>
    </row>
    <row r="26" spans="1:29" s="17" customFormat="1" ht="20.100000000000001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7"/>
      <c r="R26" s="7"/>
      <c r="S26" s="7"/>
      <c r="T26" s="7"/>
      <c r="U26" s="7"/>
      <c r="V26" s="80"/>
      <c r="AB26" s="223"/>
      <c r="AC26" s="223"/>
    </row>
    <row r="27" spans="1:29" s="17" customFormat="1" ht="20.100000000000001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7"/>
      <c r="R27" s="7"/>
      <c r="S27" s="7"/>
      <c r="T27" s="7"/>
      <c r="U27" s="7"/>
      <c r="V27" s="80"/>
      <c r="AB27" s="223"/>
      <c r="AC27" s="223"/>
    </row>
    <row r="28" spans="1:29" s="17" customFormat="1" ht="20.100000000000001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7"/>
      <c r="R28" s="7"/>
      <c r="S28" s="7"/>
      <c r="T28" s="7"/>
      <c r="U28" s="7"/>
      <c r="V28" s="80"/>
      <c r="AB28" s="223"/>
      <c r="AC28" s="223"/>
    </row>
    <row r="29" spans="1:29" s="17" customFormat="1" ht="20.100000000000001" customHeight="1" x14ac:dyDescent="0.2">
      <c r="A29" s="50"/>
      <c r="B29" s="50"/>
      <c r="Q29" s="25"/>
      <c r="R29" s="25"/>
      <c r="S29" s="25"/>
      <c r="T29" s="25"/>
      <c r="U29" s="25"/>
      <c r="V29" s="80"/>
      <c r="AB29" s="223"/>
      <c r="AC29" s="223"/>
    </row>
    <row r="30" spans="1:29" s="17" customFormat="1" ht="20.100000000000001" customHeight="1" x14ac:dyDescent="0.2">
      <c r="A30" s="147"/>
      <c r="B30" s="50"/>
      <c r="Q30" s="25"/>
      <c r="R30" s="25"/>
      <c r="S30" s="25"/>
      <c r="T30" s="25"/>
      <c r="U30" s="25"/>
      <c r="V30" s="80"/>
    </row>
    <row r="31" spans="1:29" s="17" customFormat="1" ht="20.10000000000000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6"/>
      <c r="R31" s="6"/>
      <c r="S31" s="6"/>
      <c r="T31" s="6"/>
      <c r="U31" s="6"/>
      <c r="V31" s="81"/>
      <c r="W31" s="1"/>
      <c r="X31" s="1"/>
      <c r="Y31" s="1"/>
      <c r="Z31" s="1"/>
      <c r="AA31" s="1"/>
      <c r="AB31" s="1"/>
      <c r="AC31" s="1"/>
    </row>
    <row r="32" spans="1:29" s="17" customFormat="1" ht="20.10000000000000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6"/>
      <c r="R32" s="6"/>
      <c r="S32" s="6"/>
      <c r="T32" s="6"/>
      <c r="U32" s="6"/>
      <c r="V32" s="81"/>
      <c r="W32" s="1"/>
      <c r="X32" s="1"/>
      <c r="Y32" s="1"/>
      <c r="Z32" s="1"/>
      <c r="AA32" s="1"/>
      <c r="AB32" s="1"/>
      <c r="AC32" s="1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X33" s="25"/>
      <c r="Y33" s="25"/>
      <c r="Z33" s="25"/>
      <c r="AA33" s="25"/>
      <c r="AB33" s="25"/>
      <c r="AC33" s="25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X34" s="25"/>
      <c r="Y34" s="25"/>
      <c r="Z34" s="25"/>
      <c r="AA34" s="25"/>
      <c r="AB34" s="25"/>
      <c r="AC34" s="25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25"/>
      <c r="AC35" s="25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25"/>
      <c r="AC36" s="25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25"/>
      <c r="AC37" s="25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25"/>
      <c r="AC38" s="25"/>
    </row>
    <row r="39" spans="1:29" s="17" customFormat="1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X39" s="25"/>
      <c r="Y39" s="25"/>
      <c r="Z39" s="25"/>
      <c r="AA39" s="25"/>
      <c r="AB39" s="25"/>
      <c r="AC39" s="25"/>
    </row>
    <row r="40" spans="1:29" s="17" customFormat="1" ht="20.100000000000001" customHeight="1" x14ac:dyDescent="0.2">
      <c r="A40" s="50"/>
      <c r="B40" s="50"/>
      <c r="Q40" s="25"/>
      <c r="R40" s="25"/>
      <c r="S40" s="25"/>
      <c r="T40" s="25"/>
      <c r="U40" s="25"/>
      <c r="V40" s="80"/>
      <c r="X40" s="25"/>
      <c r="Y40" s="25"/>
      <c r="Z40" s="25"/>
      <c r="AA40" s="25"/>
      <c r="AB40" s="25"/>
      <c r="AC40" s="25"/>
    </row>
    <row r="41" spans="1:29" s="17" customFormat="1" ht="20.100000000000001" customHeight="1" x14ac:dyDescent="0.2">
      <c r="A41" s="147"/>
      <c r="B41" s="50"/>
      <c r="Q41" s="25"/>
      <c r="R41" s="25"/>
      <c r="S41" s="25"/>
      <c r="T41" s="25"/>
      <c r="U41" s="25"/>
      <c r="V41" s="80"/>
      <c r="X41" s="25"/>
      <c r="Y41" s="25"/>
      <c r="Z41" s="25"/>
      <c r="AA41" s="25"/>
      <c r="AB41" s="25"/>
      <c r="AC41" s="25"/>
    </row>
    <row r="42" spans="1:29" x14ac:dyDescent="0.2">
      <c r="Q42" s="6"/>
      <c r="R42" s="6"/>
      <c r="S42" s="6"/>
      <c r="T42" s="6"/>
      <c r="U42" s="6"/>
    </row>
    <row r="43" spans="1:29" x14ac:dyDescent="0.2">
      <c r="Q43" s="6"/>
      <c r="R43" s="6"/>
      <c r="S43" s="6"/>
      <c r="T43" s="6"/>
      <c r="U43" s="6"/>
    </row>
    <row r="44" spans="1:29" ht="20.100000000000001" customHeight="1" x14ac:dyDescent="0.2">
      <c r="Q44" s="6"/>
      <c r="R44" s="6"/>
      <c r="S44" s="6"/>
      <c r="T44" s="6"/>
      <c r="U44" s="6"/>
    </row>
    <row r="45" spans="1:29" ht="20.100000000000001" customHeight="1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B48" s="50"/>
      <c r="C48" s="50"/>
      <c r="Q48" s="6"/>
      <c r="R48" s="6"/>
      <c r="S48" s="6"/>
      <c r="T48" s="6"/>
      <c r="U48" s="6"/>
    </row>
    <row r="49" spans="2:21" ht="20.100000000000001" customHeight="1" x14ac:dyDescent="0.2">
      <c r="B49" s="147"/>
      <c r="C49" s="50"/>
      <c r="Q49" s="6"/>
      <c r="R49" s="6"/>
      <c r="S49" s="6"/>
      <c r="T49" s="6"/>
      <c r="U49" s="6"/>
    </row>
    <row r="50" spans="2:21" ht="20.100000000000001" customHeight="1" x14ac:dyDescent="0.2">
      <c r="Q50" s="6"/>
      <c r="R50" s="6"/>
      <c r="S50" s="6"/>
      <c r="T50" s="6"/>
      <c r="U50" s="6"/>
    </row>
  </sheetData>
  <mergeCells count="3">
    <mergeCell ref="A4:A5"/>
    <mergeCell ref="A21:B21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C52"/>
  <sheetViews>
    <sheetView showGridLines="0" zoomScaleSheetLayoutView="80" workbookViewId="0">
      <selection activeCell="AE6" sqref="AE6"/>
    </sheetView>
  </sheetViews>
  <sheetFormatPr defaultColWidth="8.7109375" defaultRowHeight="12.75" x14ac:dyDescent="0.2"/>
  <cols>
    <col min="1" max="1" width="5.7109375" style="1" customWidth="1"/>
    <col min="2" max="2" width="25.7109375" style="1" customWidth="1"/>
    <col min="3" max="16" width="5" style="1" hidden="1" customWidth="1"/>
    <col min="17" max="19" width="15.7109375" style="1" hidden="1" customWidth="1"/>
    <col min="20" max="20" width="17" style="1" hidden="1" customWidth="1"/>
    <col min="21" max="21" width="16.5703125" style="1" hidden="1" customWidth="1"/>
    <col min="22" max="22" width="17" style="81" hidden="1" customWidth="1"/>
    <col min="23" max="23" width="16.7109375" style="1" hidden="1" customWidth="1"/>
    <col min="24" max="24" width="16.7109375" style="6" hidden="1" customWidth="1"/>
    <col min="25" max="29" width="16.7109375" style="6" customWidth="1"/>
    <col min="30" max="16384" width="8.7109375" style="1"/>
  </cols>
  <sheetData>
    <row r="1" spans="1:29" s="12" customFormat="1" ht="20.100000000000001" customHeight="1" x14ac:dyDescent="0.25">
      <c r="A1" s="27" t="s">
        <v>617</v>
      </c>
      <c r="C1" s="28"/>
      <c r="D1" s="28"/>
      <c r="E1" s="9"/>
      <c r="F1" s="28"/>
      <c r="G1" s="28"/>
      <c r="H1" s="1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618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9"/>
      <c r="F3" s="28"/>
      <c r="G3" s="28"/>
      <c r="H3" s="1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26">
        <v>1</v>
      </c>
      <c r="B6" s="159" t="s">
        <v>436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7">
        <v>427</v>
      </c>
      <c r="R6" s="89">
        <v>427</v>
      </c>
      <c r="S6" s="89">
        <v>420</v>
      </c>
      <c r="T6" s="89">
        <v>420</v>
      </c>
      <c r="U6" s="89">
        <v>522</v>
      </c>
      <c r="V6" s="89">
        <v>145.81</v>
      </c>
      <c r="W6" s="89">
        <v>520</v>
      </c>
      <c r="X6" s="25">
        <v>478</v>
      </c>
      <c r="Y6" s="25">
        <v>478</v>
      </c>
      <c r="Z6" s="25">
        <v>490</v>
      </c>
      <c r="AA6" s="25">
        <v>458</v>
      </c>
      <c r="AB6" s="25">
        <v>0</v>
      </c>
      <c r="AC6" s="25">
        <f>[1]SulTeng!AC6-[2]SulTeng!AC6</f>
        <v>375.67550791379927</v>
      </c>
    </row>
    <row r="7" spans="1:29" s="17" customFormat="1" ht="20.100000000000001" customHeight="1" x14ac:dyDescent="0.25">
      <c r="A7" s="26">
        <v>2</v>
      </c>
      <c r="B7" s="159" t="s">
        <v>437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7">
        <v>19939</v>
      </c>
      <c r="R7" s="89">
        <v>19760</v>
      </c>
      <c r="S7" s="89">
        <v>21422</v>
      </c>
      <c r="T7" s="89">
        <v>21094</v>
      </c>
      <c r="U7" s="89">
        <v>20874</v>
      </c>
      <c r="V7" s="89">
        <v>7134.39</v>
      </c>
      <c r="W7" s="89">
        <v>20978</v>
      </c>
      <c r="X7" s="25">
        <v>21465</v>
      </c>
      <c r="Y7" s="25">
        <v>22271.4</v>
      </c>
      <c r="Z7" s="25">
        <v>22947.7</v>
      </c>
      <c r="AA7" s="25">
        <v>23607.4</v>
      </c>
      <c r="AB7" s="25">
        <v>0</v>
      </c>
      <c r="AC7" s="25">
        <f>[1]SulTeng!AC7-[2]SulTeng!AC7</f>
        <v>20564.366330232115</v>
      </c>
    </row>
    <row r="8" spans="1:29" s="17" customFormat="1" ht="20.100000000000001" customHeight="1" x14ac:dyDescent="0.25">
      <c r="A8" s="26">
        <v>3</v>
      </c>
      <c r="B8" s="159" t="s">
        <v>438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7">
        <v>6227</v>
      </c>
      <c r="R8" s="89">
        <v>6227</v>
      </c>
      <c r="S8" s="89">
        <v>6227</v>
      </c>
      <c r="T8" s="89">
        <v>7916</v>
      </c>
      <c r="U8" s="89">
        <v>10674</v>
      </c>
      <c r="V8" s="89">
        <v>3035.08</v>
      </c>
      <c r="W8" s="89">
        <v>5562</v>
      </c>
      <c r="X8" s="25">
        <v>4971</v>
      </c>
      <c r="Y8" s="25">
        <v>5259</v>
      </c>
      <c r="Z8" s="25">
        <v>5299</v>
      </c>
      <c r="AA8" s="25">
        <v>5599.5</v>
      </c>
      <c r="AB8" s="25">
        <v>0</v>
      </c>
      <c r="AC8" s="25">
        <f>[1]SulTeng!AC8-[2]SulTeng!AC8</f>
        <v>5155.7827407601881</v>
      </c>
    </row>
    <row r="9" spans="1:29" s="17" customFormat="1" ht="20.100000000000001" customHeight="1" x14ac:dyDescent="0.25">
      <c r="A9" s="26">
        <v>4</v>
      </c>
      <c r="B9" s="159" t="s">
        <v>439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7">
        <v>13767</v>
      </c>
      <c r="R9" s="89">
        <v>14638</v>
      </c>
      <c r="S9" s="89">
        <v>14638</v>
      </c>
      <c r="T9" s="89">
        <v>15767</v>
      </c>
      <c r="U9" s="89">
        <v>14379</v>
      </c>
      <c r="V9" s="89">
        <v>4396.7700000000004</v>
      </c>
      <c r="W9" s="89">
        <v>18436</v>
      </c>
      <c r="X9" s="25">
        <v>18626</v>
      </c>
      <c r="Y9" s="25">
        <v>11266</v>
      </c>
      <c r="Z9" s="25">
        <v>16133.8</v>
      </c>
      <c r="AA9" s="25">
        <v>17789.800000000003</v>
      </c>
      <c r="AB9" s="25">
        <v>0</v>
      </c>
      <c r="AC9" s="25">
        <f>[1]SulTeng!AC9-[2]SulTeng!AC9</f>
        <v>11719.401196945311</v>
      </c>
    </row>
    <row r="10" spans="1:29" s="17" customFormat="1" ht="20.100000000000001" customHeight="1" x14ac:dyDescent="0.25">
      <c r="A10" s="26">
        <v>5</v>
      </c>
      <c r="B10" s="159" t="s">
        <v>440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7">
        <v>34231</v>
      </c>
      <c r="R10" s="89">
        <v>34136</v>
      </c>
      <c r="S10" s="89">
        <v>12929</v>
      </c>
      <c r="T10" s="89">
        <v>13828</v>
      </c>
      <c r="U10" s="89">
        <v>14255</v>
      </c>
      <c r="V10" s="89">
        <v>976.07</v>
      </c>
      <c r="W10" s="89">
        <v>13419</v>
      </c>
      <c r="X10" s="25">
        <v>13614</v>
      </c>
      <c r="Y10" s="25">
        <v>11951</v>
      </c>
      <c r="Z10" s="25">
        <v>11879</v>
      </c>
      <c r="AA10" s="25">
        <v>11950</v>
      </c>
      <c r="AB10" s="25">
        <v>0</v>
      </c>
      <c r="AC10" s="25">
        <f>[1]SulTeng!AC10-[2]SulTeng!AC10</f>
        <v>6593.4995660856221</v>
      </c>
    </row>
    <row r="11" spans="1:29" s="17" customFormat="1" ht="20.100000000000001" customHeight="1" x14ac:dyDescent="0.25">
      <c r="A11" s="26">
        <v>6</v>
      </c>
      <c r="B11" s="159" t="s">
        <v>441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7">
        <v>12198</v>
      </c>
      <c r="R11" s="89">
        <v>11836</v>
      </c>
      <c r="S11" s="89">
        <v>12340</v>
      </c>
      <c r="T11" s="89">
        <v>12832</v>
      </c>
      <c r="U11" s="89">
        <v>12094</v>
      </c>
      <c r="V11" s="89">
        <v>3363.69</v>
      </c>
      <c r="W11" s="89">
        <v>14343</v>
      </c>
      <c r="X11" s="25">
        <v>12127</v>
      </c>
      <c r="Y11" s="25">
        <v>11870</v>
      </c>
      <c r="Z11" s="25">
        <v>11924</v>
      </c>
      <c r="AA11" s="25">
        <v>12119</v>
      </c>
      <c r="AB11" s="25">
        <v>0</v>
      </c>
      <c r="AC11" s="25">
        <f>[1]SulTeng!AC11-[2]SulTeng!AC11</f>
        <v>7683.3011692307637</v>
      </c>
    </row>
    <row r="12" spans="1:29" s="17" customFormat="1" ht="20.100000000000001" customHeight="1" x14ac:dyDescent="0.25">
      <c r="A12" s="26">
        <v>7</v>
      </c>
      <c r="B12" s="159" t="s">
        <v>442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7">
        <v>3856</v>
      </c>
      <c r="R12" s="89">
        <v>4044</v>
      </c>
      <c r="S12" s="89">
        <v>3721</v>
      </c>
      <c r="T12" s="89">
        <v>4250</v>
      </c>
      <c r="U12" s="89">
        <v>3037</v>
      </c>
      <c r="V12" s="89">
        <v>2060.9699999999998</v>
      </c>
      <c r="W12" s="89">
        <v>2542</v>
      </c>
      <c r="X12" s="25">
        <v>2216</v>
      </c>
      <c r="Y12" s="25">
        <v>2121</v>
      </c>
      <c r="Z12" s="25">
        <v>1985</v>
      </c>
      <c r="AA12" s="25">
        <v>2105</v>
      </c>
      <c r="AB12" s="25">
        <v>0</v>
      </c>
      <c r="AC12" s="25">
        <f>[1]SulTeng!AC12-[2]SulTeng!AC12</f>
        <v>2890.3584946619826</v>
      </c>
    </row>
    <row r="13" spans="1:29" s="17" customFormat="1" ht="20.100000000000001" customHeight="1" x14ac:dyDescent="0.25">
      <c r="A13" s="26">
        <v>8</v>
      </c>
      <c r="B13" s="159" t="s">
        <v>443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7">
        <v>28379</v>
      </c>
      <c r="R13" s="89">
        <v>26763</v>
      </c>
      <c r="S13" s="89">
        <v>26430</v>
      </c>
      <c r="T13" s="89">
        <v>26327</v>
      </c>
      <c r="U13" s="89">
        <v>27195</v>
      </c>
      <c r="V13" s="89">
        <v>9902.61</v>
      </c>
      <c r="W13" s="89">
        <v>27129</v>
      </c>
      <c r="X13" s="25">
        <v>27929</v>
      </c>
      <c r="Y13" s="25">
        <v>26294</v>
      </c>
      <c r="Z13" s="25">
        <v>26352.2</v>
      </c>
      <c r="AA13" s="25">
        <v>26186</v>
      </c>
      <c r="AB13" s="25">
        <v>0</v>
      </c>
      <c r="AC13" s="25">
        <f>[1]SulTeng!AC13-[2]SulTeng!AC13</f>
        <v>25755.359190296527</v>
      </c>
    </row>
    <row r="14" spans="1:29" s="17" customFormat="1" ht="20.100000000000001" customHeight="1" x14ac:dyDescent="0.25">
      <c r="A14" s="26">
        <v>9</v>
      </c>
      <c r="B14" s="159" t="s">
        <v>444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7">
        <v>1796</v>
      </c>
      <c r="R14" s="89">
        <v>1796</v>
      </c>
      <c r="S14" s="89">
        <v>1796</v>
      </c>
      <c r="T14" s="89">
        <v>1409</v>
      </c>
      <c r="U14" s="89">
        <v>1452</v>
      </c>
      <c r="V14" s="89">
        <v>406.98</v>
      </c>
      <c r="W14" s="89">
        <v>1836</v>
      </c>
      <c r="X14" s="25">
        <v>1994</v>
      </c>
      <c r="Y14" s="25">
        <v>1101</v>
      </c>
      <c r="Z14" s="25">
        <v>1104</v>
      </c>
      <c r="AA14" s="25">
        <v>1430</v>
      </c>
      <c r="AB14" s="25">
        <v>0</v>
      </c>
      <c r="AC14" s="25">
        <f>[1]SulTeng!AC14-[2]SulTeng!AC14</f>
        <v>847.44666541461174</v>
      </c>
    </row>
    <row r="15" spans="1:29" s="17" customFormat="1" ht="20.100000000000001" customHeight="1" x14ac:dyDescent="0.25">
      <c r="A15" s="26">
        <v>10</v>
      </c>
      <c r="B15" s="145" t="s">
        <v>445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7">
        <v>0</v>
      </c>
      <c r="R15" s="89">
        <v>0</v>
      </c>
      <c r="S15" s="89">
        <v>21207</v>
      </c>
      <c r="T15" s="89">
        <v>21207</v>
      </c>
      <c r="U15" s="89">
        <v>21690</v>
      </c>
      <c r="V15" s="89">
        <v>9009.7000000000007</v>
      </c>
      <c r="W15" s="89">
        <v>22242</v>
      </c>
      <c r="X15" s="25">
        <v>17382</v>
      </c>
      <c r="Y15" s="25">
        <v>16425</v>
      </c>
      <c r="Z15" s="25">
        <v>15084.5</v>
      </c>
      <c r="AA15" s="25">
        <v>14767</v>
      </c>
      <c r="AB15" s="25">
        <v>0</v>
      </c>
      <c r="AC15" s="25">
        <f>[1]SulTeng!AC15-[2]SulTeng!AC15</f>
        <v>11233.554446503535</v>
      </c>
    </row>
    <row r="16" spans="1:29" s="17" customFormat="1" ht="20.100000000000001" customHeight="1" x14ac:dyDescent="0.25">
      <c r="A16" s="26">
        <v>11</v>
      </c>
      <c r="B16" s="145" t="s">
        <v>446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7"/>
      <c r="R16" s="89"/>
      <c r="S16" s="89">
        <v>0</v>
      </c>
      <c r="T16" s="89">
        <v>0</v>
      </c>
      <c r="U16" s="89">
        <v>0</v>
      </c>
      <c r="V16" s="89">
        <v>0</v>
      </c>
      <c r="W16" s="89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f>[1]SulTeng!AC16-[2]SulTeng!AC16</f>
        <v>0</v>
      </c>
    </row>
    <row r="17" spans="1:29" s="17" customFormat="1" ht="20.100000000000001" customHeight="1" x14ac:dyDescent="0.25">
      <c r="A17" s="26">
        <v>12</v>
      </c>
      <c r="B17" s="145" t="s">
        <v>447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7"/>
      <c r="R17" s="89"/>
      <c r="S17" s="89">
        <v>0</v>
      </c>
      <c r="T17" s="89">
        <v>0</v>
      </c>
      <c r="U17" s="89">
        <v>0</v>
      </c>
      <c r="V17" s="89">
        <v>0</v>
      </c>
      <c r="W17" s="89">
        <v>6292</v>
      </c>
      <c r="X17" s="25">
        <v>5090</v>
      </c>
      <c r="Y17" s="25">
        <v>4825</v>
      </c>
      <c r="Z17" s="25">
        <v>4757</v>
      </c>
      <c r="AA17" s="25">
        <v>5350.5</v>
      </c>
      <c r="AB17" s="25">
        <v>0</v>
      </c>
      <c r="AC17" s="25">
        <f>[1]SulTeng!AC17-[2]SulTeng!AC17</f>
        <v>4595.931390305931</v>
      </c>
    </row>
    <row r="18" spans="1:29" s="17" customFormat="1" ht="20.100000000000001" customHeight="1" x14ac:dyDescent="0.25">
      <c r="A18" s="26">
        <v>13</v>
      </c>
      <c r="B18" s="160" t="s">
        <v>448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7">
        <v>661</v>
      </c>
      <c r="R18" s="89">
        <v>596</v>
      </c>
      <c r="S18" s="89">
        <v>675</v>
      </c>
      <c r="T18" s="89">
        <v>624</v>
      </c>
      <c r="U18" s="89">
        <v>694</v>
      </c>
      <c r="V18" s="89">
        <v>0</v>
      </c>
      <c r="W18" s="89">
        <v>540</v>
      </c>
      <c r="X18" s="25">
        <v>514</v>
      </c>
      <c r="Y18" s="25">
        <v>420</v>
      </c>
      <c r="Z18" s="25">
        <v>240</v>
      </c>
      <c r="AA18" s="25">
        <v>365</v>
      </c>
      <c r="AB18" s="25">
        <v>0</v>
      </c>
      <c r="AC18" s="25">
        <f>[1]SulTeng!AC18-[2]SulTeng!AC18</f>
        <v>283.74245723017344</v>
      </c>
    </row>
    <row r="19" spans="1:29" s="17" customFormat="1" ht="20.100000000000001" customHeight="1" thickBot="1" x14ac:dyDescent="0.3">
      <c r="A19" s="248" t="s">
        <v>34</v>
      </c>
      <c r="B19" s="249"/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23">
        <f t="shared" ref="Q19:X19" si="0">SUM(Q6:Q18)</f>
        <v>121481</v>
      </c>
      <c r="R19" s="93">
        <f t="shared" si="0"/>
        <v>120223</v>
      </c>
      <c r="S19" s="93">
        <f t="shared" si="0"/>
        <v>121805</v>
      </c>
      <c r="T19" s="93">
        <f t="shared" si="0"/>
        <v>125674</v>
      </c>
      <c r="U19" s="93">
        <f t="shared" si="0"/>
        <v>126866</v>
      </c>
      <c r="V19" s="93">
        <f t="shared" si="0"/>
        <v>40432.070000000007</v>
      </c>
      <c r="W19" s="93">
        <f t="shared" si="0"/>
        <v>133839</v>
      </c>
      <c r="X19" s="231">
        <f t="shared" si="0"/>
        <v>126406</v>
      </c>
      <c r="Y19" s="231">
        <f t="shared" ref="Y19:AC19" si="1">SUM(Y6:Y18)</f>
        <v>114281.4</v>
      </c>
      <c r="Z19" s="231">
        <f t="shared" si="1"/>
        <v>118196.2</v>
      </c>
      <c r="AA19" s="231">
        <f t="shared" si="1"/>
        <v>121727.20000000001</v>
      </c>
      <c r="AB19" s="231">
        <f t="shared" si="1"/>
        <v>0</v>
      </c>
      <c r="AC19" s="231">
        <f t="shared" si="1"/>
        <v>97698.419155580545</v>
      </c>
    </row>
    <row r="20" spans="1:29" s="17" customFormat="1" ht="15" customHeight="1" x14ac:dyDescent="0.2">
      <c r="A20" s="201" t="s">
        <v>639</v>
      </c>
      <c r="B20" s="202"/>
      <c r="C20" s="203"/>
      <c r="D20" s="203"/>
      <c r="E20" s="204"/>
      <c r="F20" s="203"/>
      <c r="G20" s="203"/>
      <c r="H20" s="205"/>
      <c r="I20" s="206"/>
      <c r="J20" s="206"/>
      <c r="K20" s="206"/>
      <c r="L20" s="206"/>
      <c r="M20" s="206"/>
      <c r="N20" s="206"/>
      <c r="O20" s="206"/>
      <c r="P20" s="206"/>
      <c r="Q20" s="207"/>
      <c r="R20" s="207"/>
      <c r="S20" s="207"/>
      <c r="T20" s="207"/>
      <c r="U20" s="208"/>
      <c r="V20" s="209"/>
      <c r="W20" s="206"/>
      <c r="X20" s="206"/>
      <c r="Y20" s="206"/>
      <c r="Z20" s="206"/>
      <c r="AA20" s="206"/>
      <c r="AB20" s="206"/>
      <c r="AC20" s="206"/>
    </row>
    <row r="21" spans="1:29" s="17" customFormat="1" ht="15" customHeight="1" x14ac:dyDescent="0.2">
      <c r="A21" s="210" t="s">
        <v>638</v>
      </c>
      <c r="B21" s="202"/>
      <c r="C21" s="203"/>
      <c r="D21" s="203"/>
      <c r="E21" s="204"/>
      <c r="F21" s="203"/>
      <c r="G21" s="203"/>
      <c r="H21" s="205"/>
      <c r="I21" s="206"/>
      <c r="J21" s="206"/>
      <c r="K21" s="206"/>
      <c r="L21" s="206"/>
      <c r="M21" s="206"/>
      <c r="N21" s="206"/>
      <c r="O21" s="206"/>
      <c r="P21" s="206"/>
      <c r="Q21" s="207"/>
      <c r="R21" s="207"/>
      <c r="S21" s="207"/>
      <c r="T21" s="207"/>
      <c r="U21" s="208"/>
      <c r="V21" s="209"/>
      <c r="W21" s="206"/>
      <c r="X21" s="206"/>
      <c r="Y21" s="206"/>
      <c r="Z21" s="206"/>
      <c r="AA21" s="206"/>
      <c r="AB21" s="206"/>
      <c r="AC21" s="206"/>
    </row>
    <row r="22" spans="1:29" s="17" customFormat="1" ht="13.5" x14ac:dyDescent="0.2">
      <c r="A22" s="202" t="s">
        <v>636</v>
      </c>
      <c r="B22" s="202"/>
      <c r="C22" s="202"/>
      <c r="D22" s="202"/>
      <c r="E22" s="211"/>
      <c r="F22" s="202"/>
      <c r="G22" s="202"/>
      <c r="H22" s="212"/>
      <c r="I22" s="213"/>
      <c r="J22" s="213"/>
      <c r="K22" s="213"/>
      <c r="L22" s="213"/>
      <c r="M22" s="213"/>
      <c r="N22" s="213"/>
      <c r="O22" s="213"/>
      <c r="P22" s="213"/>
      <c r="Q22" s="214"/>
      <c r="R22" s="214"/>
      <c r="S22" s="214"/>
      <c r="T22" s="214"/>
      <c r="U22" s="215"/>
      <c r="V22" s="216"/>
      <c r="W22" s="213"/>
      <c r="X22" s="213"/>
      <c r="Y22" s="213"/>
      <c r="Z22" s="213"/>
      <c r="AA22" s="213"/>
      <c r="AB22" s="213"/>
      <c r="AC22" s="213"/>
    </row>
    <row r="23" spans="1:29" s="17" customFormat="1" ht="13.5" x14ac:dyDescent="0.2">
      <c r="A23" s="217" t="s">
        <v>637</v>
      </c>
      <c r="B23" s="211"/>
      <c r="C23" s="202"/>
      <c r="D23" s="202"/>
      <c r="E23" s="211"/>
      <c r="F23" s="202"/>
      <c r="G23" s="202"/>
      <c r="H23" s="212"/>
      <c r="I23" s="213"/>
      <c r="J23" s="213"/>
      <c r="K23" s="213"/>
      <c r="L23" s="213"/>
      <c r="M23" s="213"/>
      <c r="N23" s="213"/>
      <c r="O23" s="213"/>
      <c r="P23" s="213"/>
      <c r="Q23" s="214"/>
      <c r="R23" s="214"/>
      <c r="S23" s="214"/>
      <c r="T23" s="214"/>
      <c r="U23" s="215"/>
      <c r="V23" s="216"/>
      <c r="W23" s="213"/>
      <c r="X23" s="213"/>
      <c r="Y23" s="213"/>
      <c r="Z23" s="213"/>
      <c r="AA23" s="213"/>
      <c r="AB23" s="213"/>
      <c r="AC23" s="213"/>
    </row>
    <row r="24" spans="1:29" s="17" customFormat="1" ht="20.100000000000001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7"/>
      <c r="R24" s="7"/>
      <c r="S24" s="7"/>
      <c r="T24" s="7"/>
      <c r="U24" s="7"/>
      <c r="V24" s="80"/>
      <c r="AB24" s="223"/>
      <c r="AC24" s="223"/>
    </row>
    <row r="25" spans="1:29" s="17" customFormat="1" ht="20.100000000000001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7"/>
      <c r="R25" s="7"/>
      <c r="S25" s="7"/>
      <c r="T25" s="7"/>
      <c r="U25" s="7"/>
      <c r="V25" s="80"/>
      <c r="AB25" s="223"/>
      <c r="AC25" s="223"/>
    </row>
    <row r="26" spans="1:29" s="17" customFormat="1" ht="20.100000000000001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7"/>
      <c r="R26" s="7"/>
      <c r="S26" s="7"/>
      <c r="T26" s="7"/>
      <c r="U26" s="7"/>
      <c r="V26" s="80"/>
      <c r="AB26" s="223"/>
      <c r="AC26" s="223"/>
    </row>
    <row r="27" spans="1:29" s="17" customFormat="1" ht="20.100000000000001" customHeight="1" x14ac:dyDescent="0.2">
      <c r="A27" s="50"/>
      <c r="B27" s="50"/>
      <c r="Q27" s="25"/>
      <c r="R27" s="25"/>
      <c r="S27" s="25"/>
      <c r="T27" s="25"/>
      <c r="U27" s="25"/>
      <c r="V27" s="80"/>
      <c r="AB27" s="223"/>
      <c r="AC27" s="223"/>
    </row>
    <row r="28" spans="1:29" s="17" customFormat="1" ht="20.100000000000001" customHeight="1" x14ac:dyDescent="0.2">
      <c r="A28" s="147"/>
      <c r="B28" s="50"/>
      <c r="Q28" s="25"/>
      <c r="R28" s="25"/>
      <c r="S28" s="25"/>
      <c r="T28" s="25"/>
      <c r="U28" s="25"/>
      <c r="V28" s="80"/>
    </row>
    <row r="29" spans="1:29" s="17" customFormat="1" ht="20.10000000000000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6"/>
      <c r="R29" s="6"/>
      <c r="S29" s="6"/>
      <c r="T29" s="6"/>
      <c r="U29" s="6"/>
      <c r="V29" s="81"/>
      <c r="W29" s="1"/>
      <c r="X29" s="1"/>
      <c r="Y29" s="1"/>
      <c r="Z29" s="1"/>
      <c r="AA29" s="1"/>
      <c r="AB29" s="1"/>
      <c r="AC29" s="1"/>
    </row>
    <row r="30" spans="1:29" s="17" customFormat="1" ht="20.10000000000000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6"/>
      <c r="R30" s="6"/>
      <c r="S30" s="6"/>
      <c r="T30" s="6"/>
      <c r="U30" s="6"/>
      <c r="V30" s="81"/>
      <c r="W30" s="1"/>
      <c r="X30" s="1"/>
      <c r="Y30" s="1"/>
      <c r="Z30" s="1"/>
      <c r="AA30" s="1"/>
      <c r="AB30" s="1"/>
      <c r="AC30" s="1"/>
    </row>
    <row r="31" spans="1:29" s="17" customFormat="1" ht="20.100000000000001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7"/>
      <c r="R31" s="7"/>
      <c r="S31" s="7"/>
      <c r="T31" s="7"/>
      <c r="U31" s="7"/>
      <c r="V31" s="80"/>
      <c r="X31" s="25"/>
      <c r="Y31" s="25"/>
      <c r="Z31" s="25"/>
      <c r="AA31" s="25"/>
      <c r="AB31" s="25"/>
      <c r="AC31" s="25"/>
    </row>
    <row r="32" spans="1:29" s="17" customFormat="1" ht="20.100000000000001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7"/>
      <c r="R32" s="7"/>
      <c r="S32" s="7"/>
      <c r="T32" s="7"/>
      <c r="U32" s="7"/>
      <c r="V32" s="80"/>
      <c r="X32" s="25"/>
      <c r="Y32" s="25"/>
      <c r="Z32" s="25"/>
      <c r="AA32" s="25"/>
      <c r="AB32" s="25"/>
      <c r="AC32" s="25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X33" s="25"/>
      <c r="Y33" s="25"/>
      <c r="Z33" s="25"/>
      <c r="AA33" s="25"/>
      <c r="AB33" s="25"/>
      <c r="AC33" s="25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X34" s="25"/>
      <c r="Y34" s="25"/>
      <c r="Z34" s="25"/>
      <c r="AA34" s="25"/>
      <c r="AB34" s="25"/>
      <c r="AC34" s="25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25"/>
      <c r="AC35" s="25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25"/>
      <c r="AC36" s="25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25"/>
      <c r="AC37" s="25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25"/>
      <c r="AC38" s="25"/>
    </row>
    <row r="39" spans="1:29" s="17" customFormat="1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X39" s="25"/>
      <c r="Y39" s="25"/>
      <c r="Z39" s="25"/>
      <c r="AA39" s="25"/>
      <c r="AB39" s="25"/>
      <c r="AC39" s="25"/>
    </row>
    <row r="40" spans="1:29" s="17" customFormat="1" ht="20.100000000000001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7"/>
      <c r="R40" s="7"/>
      <c r="S40" s="7"/>
      <c r="T40" s="7"/>
      <c r="U40" s="7"/>
      <c r="V40" s="80"/>
      <c r="X40" s="25"/>
      <c r="Y40" s="25"/>
      <c r="Z40" s="25"/>
      <c r="AA40" s="25"/>
      <c r="AB40" s="25"/>
      <c r="AC40" s="25"/>
    </row>
    <row r="41" spans="1:29" s="17" customFormat="1" ht="20.100000000000001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7"/>
      <c r="R41" s="7"/>
      <c r="S41" s="7"/>
      <c r="T41" s="7"/>
      <c r="U41" s="7"/>
      <c r="V41" s="80"/>
      <c r="X41" s="25"/>
      <c r="Y41" s="25"/>
      <c r="Z41" s="25"/>
      <c r="AA41" s="25"/>
      <c r="AB41" s="25"/>
      <c r="AC41" s="25"/>
    </row>
    <row r="42" spans="1:29" s="17" customFormat="1" ht="20.100000000000001" customHeight="1" x14ac:dyDescent="0.2">
      <c r="A42" s="50"/>
      <c r="B42" s="50"/>
      <c r="Q42" s="25"/>
      <c r="R42" s="25"/>
      <c r="S42" s="25"/>
      <c r="T42" s="25"/>
      <c r="U42" s="25"/>
      <c r="V42" s="80"/>
      <c r="X42" s="25"/>
      <c r="Y42" s="25"/>
      <c r="Z42" s="25"/>
      <c r="AA42" s="25"/>
      <c r="AB42" s="25"/>
      <c r="AC42" s="25"/>
    </row>
    <row r="43" spans="1:29" s="17" customFormat="1" ht="20.100000000000001" customHeight="1" x14ac:dyDescent="0.2">
      <c r="A43" s="147"/>
      <c r="B43" s="50"/>
      <c r="Q43" s="25"/>
      <c r="R43" s="25"/>
      <c r="S43" s="25"/>
      <c r="T43" s="25"/>
      <c r="U43" s="25"/>
      <c r="V43" s="80"/>
      <c r="X43" s="25"/>
      <c r="Y43" s="25"/>
      <c r="Z43" s="25"/>
      <c r="AA43" s="25"/>
      <c r="AB43" s="25"/>
      <c r="AC43" s="25"/>
    </row>
    <row r="44" spans="1:29" x14ac:dyDescent="0.2">
      <c r="Q44" s="6"/>
      <c r="R44" s="6"/>
      <c r="S44" s="6"/>
      <c r="T44" s="6"/>
      <c r="U44" s="6"/>
    </row>
    <row r="45" spans="1:29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Q48" s="6"/>
      <c r="R48" s="6"/>
      <c r="S48" s="6"/>
      <c r="T48" s="6"/>
      <c r="U48" s="6"/>
    </row>
    <row r="49" spans="2:21" ht="20.100000000000001" customHeight="1" x14ac:dyDescent="0.2">
      <c r="Q49" s="6"/>
      <c r="R49" s="6"/>
      <c r="S49" s="6"/>
      <c r="T49" s="6"/>
      <c r="U49" s="6"/>
    </row>
    <row r="50" spans="2:21" ht="20.100000000000001" customHeight="1" x14ac:dyDescent="0.2">
      <c r="B50" s="50"/>
      <c r="C50" s="50"/>
      <c r="Q50" s="6"/>
      <c r="R50" s="6"/>
      <c r="S50" s="6"/>
      <c r="T50" s="6"/>
      <c r="U50" s="6"/>
    </row>
    <row r="51" spans="2:21" ht="20.100000000000001" customHeight="1" x14ac:dyDescent="0.2">
      <c r="B51" s="147"/>
      <c r="C51" s="50"/>
      <c r="Q51" s="6"/>
      <c r="R51" s="6"/>
      <c r="S51" s="6"/>
      <c r="T51" s="6"/>
      <c r="U51" s="6"/>
    </row>
    <row r="52" spans="2:21" ht="20.100000000000001" customHeight="1" x14ac:dyDescent="0.2">
      <c r="Q52" s="6"/>
      <c r="R52" s="6"/>
      <c r="S52" s="6"/>
      <c r="T52" s="6"/>
      <c r="U52" s="6"/>
    </row>
  </sheetData>
  <mergeCells count="3">
    <mergeCell ref="A4:A5"/>
    <mergeCell ref="A19:B19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1"/>
  <ignoredErrors>
    <ignoredError sqref="V19:Y19" formulaRange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C50"/>
  <sheetViews>
    <sheetView showGridLines="0" topLeftCell="A3" zoomScaleSheetLayoutView="80" workbookViewId="0">
      <selection activeCell="AE6" sqref="AE6"/>
    </sheetView>
  </sheetViews>
  <sheetFormatPr defaultColWidth="8.7109375" defaultRowHeight="12.75" x14ac:dyDescent="0.2"/>
  <cols>
    <col min="1" max="1" width="5.7109375" style="1" customWidth="1"/>
    <col min="2" max="2" width="27.7109375" style="1" customWidth="1"/>
    <col min="3" max="16" width="5" style="1" hidden="1" customWidth="1"/>
    <col min="17" max="18" width="15.7109375" style="1" hidden="1" customWidth="1"/>
    <col min="19" max="19" width="16.85546875" style="1" hidden="1" customWidth="1"/>
    <col min="20" max="20" width="17" style="1" hidden="1" customWidth="1"/>
    <col min="21" max="21" width="17.140625" style="1" hidden="1" customWidth="1"/>
    <col min="22" max="22" width="15.7109375" style="81" hidden="1" customWidth="1"/>
    <col min="23" max="23" width="16.140625" style="1" hidden="1" customWidth="1"/>
    <col min="24" max="24" width="16.140625" style="6" hidden="1" customWidth="1"/>
    <col min="25" max="29" width="16.140625" style="6" customWidth="1"/>
    <col min="30" max="16384" width="8.7109375" style="1"/>
  </cols>
  <sheetData>
    <row r="1" spans="1:29" s="12" customFormat="1" ht="20.100000000000001" customHeight="1" x14ac:dyDescent="0.25">
      <c r="A1" s="27" t="s">
        <v>619</v>
      </c>
      <c r="B1" s="28"/>
      <c r="C1" s="28"/>
      <c r="D1" s="28"/>
      <c r="E1" s="9"/>
      <c r="F1" s="28"/>
      <c r="G1" s="28"/>
      <c r="H1" s="1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620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9"/>
      <c r="F3" s="28"/>
      <c r="G3" s="28"/>
      <c r="H3" s="1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">
      <c r="A6" s="26">
        <v>1</v>
      </c>
      <c r="B6" s="3" t="s">
        <v>449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7">
        <v>138</v>
      </c>
      <c r="R6" s="89">
        <v>385</v>
      </c>
      <c r="S6" s="89">
        <v>519</v>
      </c>
      <c r="T6" s="89">
        <v>545</v>
      </c>
      <c r="U6" s="89">
        <v>750</v>
      </c>
      <c r="V6" s="143" t="s">
        <v>48</v>
      </c>
      <c r="W6" s="89">
        <v>1177</v>
      </c>
      <c r="X6" s="25">
        <v>1209</v>
      </c>
      <c r="Y6" s="25">
        <v>1464</v>
      </c>
      <c r="Z6" s="25">
        <v>1695</v>
      </c>
      <c r="AA6" s="25">
        <v>1696</v>
      </c>
      <c r="AB6" s="25">
        <v>0</v>
      </c>
      <c r="AC6" s="25">
        <f>'[1]SulSel '!AC6-'[2]SulSel '!AC6</f>
        <v>1262.8513245737279</v>
      </c>
    </row>
    <row r="7" spans="1:29" s="17" customFormat="1" ht="20.100000000000001" customHeight="1" x14ac:dyDescent="0.25">
      <c r="A7" s="26">
        <v>2</v>
      </c>
      <c r="B7" s="4" t="s">
        <v>450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7">
        <v>21901</v>
      </c>
      <c r="R7" s="89">
        <v>22498</v>
      </c>
      <c r="S7" s="89">
        <v>20388</v>
      </c>
      <c r="T7" s="89">
        <v>20296</v>
      </c>
      <c r="U7" s="89">
        <v>20671</v>
      </c>
      <c r="V7" s="89">
        <v>1272.23</v>
      </c>
      <c r="W7" s="89">
        <v>20631</v>
      </c>
      <c r="X7" s="25">
        <v>20622</v>
      </c>
      <c r="Y7" s="25">
        <v>19832</v>
      </c>
      <c r="Z7" s="25">
        <v>19936</v>
      </c>
      <c r="AA7" s="25">
        <v>20923</v>
      </c>
      <c r="AB7" s="25">
        <v>0</v>
      </c>
      <c r="AC7" s="25">
        <f>'[1]SulSel '!AC7-'[2]SulSel '!AC7</f>
        <v>19039.53220473542</v>
      </c>
    </row>
    <row r="8" spans="1:29" s="17" customFormat="1" ht="20.100000000000001" customHeight="1" x14ac:dyDescent="0.25">
      <c r="A8" s="26">
        <v>3</v>
      </c>
      <c r="B8" s="4" t="s">
        <v>451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7">
        <v>6754</v>
      </c>
      <c r="R8" s="89">
        <v>7250</v>
      </c>
      <c r="S8" s="89">
        <v>7250</v>
      </c>
      <c r="T8" s="89">
        <v>7011</v>
      </c>
      <c r="U8" s="89">
        <v>6558</v>
      </c>
      <c r="V8" s="89">
        <v>127.05</v>
      </c>
      <c r="W8" s="89">
        <v>6639</v>
      </c>
      <c r="X8" s="25">
        <v>6639</v>
      </c>
      <c r="Y8" s="25">
        <v>6639</v>
      </c>
      <c r="Z8" s="25">
        <v>6863</v>
      </c>
      <c r="AA8" s="25">
        <v>6639</v>
      </c>
      <c r="AB8" s="25">
        <v>0</v>
      </c>
      <c r="AC8" s="25">
        <f>'[1]SulSel '!AC8-'[2]SulSel '!AC8</f>
        <v>6021.3087490151174</v>
      </c>
    </row>
    <row r="9" spans="1:29" s="17" customFormat="1" ht="20.100000000000001" customHeight="1" x14ac:dyDescent="0.25">
      <c r="A9" s="26">
        <v>4</v>
      </c>
      <c r="B9" s="4" t="s">
        <v>452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7">
        <v>10639</v>
      </c>
      <c r="R9" s="89">
        <v>10762</v>
      </c>
      <c r="S9" s="89">
        <v>10836</v>
      </c>
      <c r="T9" s="89">
        <v>10835</v>
      </c>
      <c r="U9" s="89">
        <v>10708</v>
      </c>
      <c r="V9" s="89">
        <v>1177.75</v>
      </c>
      <c r="W9" s="89">
        <v>11437</v>
      </c>
      <c r="X9" s="25">
        <v>11435</v>
      </c>
      <c r="Y9" s="25">
        <v>11465</v>
      </c>
      <c r="Z9" s="25">
        <v>11465</v>
      </c>
      <c r="AA9" s="25">
        <v>11610</v>
      </c>
      <c r="AB9" s="25">
        <v>0</v>
      </c>
      <c r="AC9" s="25">
        <f>'[1]SulSel '!AC9-'[2]SulSel '!AC9</f>
        <v>12513.242290832915</v>
      </c>
    </row>
    <row r="10" spans="1:29" s="17" customFormat="1" ht="20.100000000000001" customHeight="1" x14ac:dyDescent="0.25">
      <c r="A10" s="26">
        <v>5</v>
      </c>
      <c r="B10" s="4" t="s">
        <v>453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7">
        <v>8958</v>
      </c>
      <c r="R10" s="89">
        <v>8975</v>
      </c>
      <c r="S10" s="89">
        <v>8627</v>
      </c>
      <c r="T10" s="89">
        <v>8358</v>
      </c>
      <c r="U10" s="89">
        <v>8301</v>
      </c>
      <c r="V10" s="89">
        <v>5374.78</v>
      </c>
      <c r="W10" s="89">
        <v>5375</v>
      </c>
      <c r="X10" s="25">
        <v>5775</v>
      </c>
      <c r="Y10" s="25">
        <v>5932</v>
      </c>
      <c r="Z10" s="25">
        <v>5932</v>
      </c>
      <c r="AA10" s="25">
        <v>6081</v>
      </c>
      <c r="AB10" s="25">
        <v>0</v>
      </c>
      <c r="AC10" s="25">
        <f>'[1]SulSel '!AC10-'[2]SulSel '!AC10</f>
        <v>13571.275609380275</v>
      </c>
    </row>
    <row r="11" spans="1:29" s="17" customFormat="1" ht="20.100000000000001" customHeight="1" x14ac:dyDescent="0.25">
      <c r="A11" s="26">
        <v>6</v>
      </c>
      <c r="B11" s="4" t="s">
        <v>454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7">
        <v>21872</v>
      </c>
      <c r="R11" s="89">
        <v>21775</v>
      </c>
      <c r="S11" s="89">
        <v>21984</v>
      </c>
      <c r="T11" s="89">
        <v>22665</v>
      </c>
      <c r="U11" s="89">
        <v>22127</v>
      </c>
      <c r="V11" s="89">
        <v>10681.46</v>
      </c>
      <c r="W11" s="89">
        <v>22156</v>
      </c>
      <c r="X11" s="25">
        <v>22495</v>
      </c>
      <c r="Y11" s="25">
        <v>23308</v>
      </c>
      <c r="Z11" s="25">
        <v>23079.200000000001</v>
      </c>
      <c r="AA11" s="25">
        <v>23450.2</v>
      </c>
      <c r="AB11" s="25">
        <v>0</v>
      </c>
      <c r="AC11" s="25">
        <f>'[1]SulSel '!AC11-'[2]SulSel '!AC11</f>
        <v>27398.009345437316</v>
      </c>
    </row>
    <row r="12" spans="1:29" s="17" customFormat="1" ht="20.100000000000001" customHeight="1" x14ac:dyDescent="0.25">
      <c r="A12" s="26">
        <v>7</v>
      </c>
      <c r="B12" s="4" t="s">
        <v>455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7">
        <v>10049</v>
      </c>
      <c r="R12" s="89">
        <v>10077</v>
      </c>
      <c r="S12" s="89">
        <v>10085</v>
      </c>
      <c r="T12" s="89">
        <v>10087</v>
      </c>
      <c r="U12" s="89">
        <v>8413</v>
      </c>
      <c r="V12" s="89">
        <v>2307.5100000000002</v>
      </c>
      <c r="W12" s="89">
        <v>9570</v>
      </c>
      <c r="X12" s="25">
        <v>9585</v>
      </c>
      <c r="Y12" s="25">
        <v>10151</v>
      </c>
      <c r="Z12" s="25">
        <v>10201</v>
      </c>
      <c r="AA12" s="25">
        <v>10310</v>
      </c>
      <c r="AB12" s="25">
        <v>0</v>
      </c>
      <c r="AC12" s="25">
        <f>'[1]SulSel '!AC12-'[2]SulSel '!AC12</f>
        <v>7992.0942665371367</v>
      </c>
    </row>
    <row r="13" spans="1:29" s="17" customFormat="1" ht="20.100000000000001" customHeight="1" x14ac:dyDescent="0.25">
      <c r="A13" s="26">
        <v>8</v>
      </c>
      <c r="B13" s="4" t="s">
        <v>456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7">
        <v>12184</v>
      </c>
      <c r="R13" s="89">
        <v>12826</v>
      </c>
      <c r="S13" s="89">
        <v>13303</v>
      </c>
      <c r="T13" s="89">
        <v>13162</v>
      </c>
      <c r="U13" s="89">
        <v>14418</v>
      </c>
      <c r="V13" s="89">
        <v>6625.73</v>
      </c>
      <c r="W13" s="89">
        <v>14395</v>
      </c>
      <c r="X13" s="25">
        <v>14404</v>
      </c>
      <c r="Y13" s="25">
        <v>16372</v>
      </c>
      <c r="Z13" s="25">
        <v>15607</v>
      </c>
      <c r="AA13" s="25">
        <v>15921</v>
      </c>
      <c r="AB13" s="25">
        <v>0</v>
      </c>
      <c r="AC13" s="25">
        <f>'[1]SulSel '!AC13-'[2]SulSel '!AC13</f>
        <v>13202.509931806284</v>
      </c>
    </row>
    <row r="14" spans="1:29" s="17" customFormat="1" ht="20.100000000000001" customHeight="1" x14ac:dyDescent="0.25">
      <c r="A14" s="26">
        <v>9</v>
      </c>
      <c r="B14" s="4" t="s">
        <v>457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7">
        <v>8822</v>
      </c>
      <c r="R14" s="89">
        <v>8640</v>
      </c>
      <c r="S14" s="89">
        <v>8573</v>
      </c>
      <c r="T14" s="89">
        <v>9442</v>
      </c>
      <c r="U14" s="89">
        <v>9943</v>
      </c>
      <c r="V14" s="89">
        <v>2891.13</v>
      </c>
      <c r="W14" s="89">
        <v>9718</v>
      </c>
      <c r="X14" s="25">
        <v>9943</v>
      </c>
      <c r="Y14" s="25">
        <v>9958</v>
      </c>
      <c r="Z14" s="25">
        <v>9929</v>
      </c>
      <c r="AA14" s="25">
        <v>9958</v>
      </c>
      <c r="AB14" s="25">
        <v>0</v>
      </c>
      <c r="AC14" s="25">
        <f>'[1]SulSel '!AC14-'[2]SulSel '!AC14</f>
        <v>12801.42775925782</v>
      </c>
    </row>
    <row r="15" spans="1:29" s="17" customFormat="1" ht="20.100000000000001" customHeight="1" x14ac:dyDescent="0.25">
      <c r="A15" s="26">
        <v>10</v>
      </c>
      <c r="B15" s="4" t="s">
        <v>458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7">
        <v>4789</v>
      </c>
      <c r="R15" s="89">
        <v>5358</v>
      </c>
      <c r="S15" s="89">
        <v>5553</v>
      </c>
      <c r="T15" s="89">
        <v>5550</v>
      </c>
      <c r="U15" s="89">
        <v>5376</v>
      </c>
      <c r="V15" s="89">
        <v>1715.12</v>
      </c>
      <c r="W15" s="89">
        <v>5719</v>
      </c>
      <c r="X15" s="25">
        <v>5607</v>
      </c>
      <c r="Y15" s="25">
        <v>5767</v>
      </c>
      <c r="Z15" s="25">
        <v>5657</v>
      </c>
      <c r="AA15" s="25">
        <v>5611</v>
      </c>
      <c r="AB15" s="25">
        <v>0</v>
      </c>
      <c r="AC15" s="25">
        <f>'[1]SulSel '!AC15-'[2]SulSel '!AC15</f>
        <v>9212.5554033975004</v>
      </c>
    </row>
    <row r="16" spans="1:29" s="17" customFormat="1" ht="20.100000000000001" customHeight="1" x14ac:dyDescent="0.25">
      <c r="A16" s="26">
        <v>11</v>
      </c>
      <c r="B16" s="4" t="s">
        <v>459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7">
        <v>41182</v>
      </c>
      <c r="R16" s="89">
        <v>41232</v>
      </c>
      <c r="S16" s="89">
        <v>41232</v>
      </c>
      <c r="T16" s="89">
        <v>41232</v>
      </c>
      <c r="U16" s="89">
        <v>41232</v>
      </c>
      <c r="V16" s="89">
        <v>22027.47</v>
      </c>
      <c r="W16" s="89">
        <v>42868</v>
      </c>
      <c r="X16" s="25">
        <v>41765</v>
      </c>
      <c r="Y16" s="25">
        <v>41765</v>
      </c>
      <c r="Z16" s="25">
        <v>44088</v>
      </c>
      <c r="AA16" s="25">
        <v>44147.799999999996</v>
      </c>
      <c r="AB16" s="25">
        <v>0</v>
      </c>
      <c r="AC16" s="25">
        <f>'[1]SulSel '!AC16-'[2]SulSel '!AC16</f>
        <v>42155.492117034752</v>
      </c>
    </row>
    <row r="17" spans="1:29" s="17" customFormat="1" ht="20.100000000000001" customHeight="1" x14ac:dyDescent="0.25">
      <c r="A17" s="26">
        <v>12</v>
      </c>
      <c r="B17" s="4" t="s">
        <v>460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7">
        <v>21431</v>
      </c>
      <c r="R17" s="89">
        <v>21612</v>
      </c>
      <c r="S17" s="89">
        <v>21362</v>
      </c>
      <c r="T17" s="89">
        <v>21169</v>
      </c>
      <c r="U17" s="89">
        <v>22576</v>
      </c>
      <c r="V17" s="89">
        <v>7142.25</v>
      </c>
      <c r="W17" s="89">
        <v>23126</v>
      </c>
      <c r="X17" s="25">
        <v>23343</v>
      </c>
      <c r="Y17" s="25">
        <v>23659</v>
      </c>
      <c r="Z17" s="25">
        <v>23828</v>
      </c>
      <c r="AA17" s="25">
        <v>24243.1</v>
      </c>
      <c r="AB17" s="25">
        <v>0</v>
      </c>
      <c r="AC17" s="25">
        <f>'[1]SulSel '!AC17-'[2]SulSel '!AC17</f>
        <v>24669.366932199329</v>
      </c>
    </row>
    <row r="18" spans="1:29" s="17" customFormat="1" ht="20.100000000000001" customHeight="1" x14ac:dyDescent="0.25">
      <c r="A18" s="26">
        <v>13</v>
      </c>
      <c r="B18" s="4" t="s">
        <v>461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7">
        <v>21214</v>
      </c>
      <c r="R18" s="89">
        <v>22276</v>
      </c>
      <c r="S18" s="89">
        <v>23638</v>
      </c>
      <c r="T18" s="89">
        <v>24890</v>
      </c>
      <c r="U18" s="89">
        <v>26020</v>
      </c>
      <c r="V18" s="89">
        <v>11814.3</v>
      </c>
      <c r="W18" s="89">
        <v>25380</v>
      </c>
      <c r="X18" s="25">
        <v>28956</v>
      </c>
      <c r="Y18" s="25">
        <v>29097</v>
      </c>
      <c r="Z18" s="25">
        <v>29602</v>
      </c>
      <c r="AA18" s="25">
        <v>30135.1</v>
      </c>
      <c r="AB18" s="25">
        <v>0</v>
      </c>
      <c r="AC18" s="25">
        <f>'[1]SulSel '!AC18-'[2]SulSel '!AC18</f>
        <v>41616.196213806674</v>
      </c>
    </row>
    <row r="19" spans="1:29" s="17" customFormat="1" ht="20.100000000000001" customHeight="1" x14ac:dyDescent="0.25">
      <c r="A19" s="26">
        <v>14</v>
      </c>
      <c r="B19" s="4" t="s">
        <v>462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7">
        <v>38095</v>
      </c>
      <c r="R19" s="89">
        <v>38095</v>
      </c>
      <c r="S19" s="89">
        <v>38335</v>
      </c>
      <c r="T19" s="89">
        <v>38719</v>
      </c>
      <c r="U19" s="89">
        <v>38939</v>
      </c>
      <c r="V19" s="89">
        <v>23508.16</v>
      </c>
      <c r="W19" s="89">
        <v>38101</v>
      </c>
      <c r="X19" s="25">
        <v>38792</v>
      </c>
      <c r="Y19" s="25">
        <v>39447</v>
      </c>
      <c r="Z19" s="25">
        <v>39058.399999999994</v>
      </c>
      <c r="AA19" s="25">
        <v>39126</v>
      </c>
      <c r="AB19" s="25">
        <v>0</v>
      </c>
      <c r="AC19" s="25">
        <f>'[1]SulSel '!AC19-'[2]SulSel '!AC19</f>
        <v>40489.220405154003</v>
      </c>
    </row>
    <row r="20" spans="1:29" s="17" customFormat="1" ht="20.100000000000001" customHeight="1" x14ac:dyDescent="0.25">
      <c r="A20" s="26">
        <v>15</v>
      </c>
      <c r="B20" s="4" t="s">
        <v>463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7">
        <v>43838</v>
      </c>
      <c r="R20" s="89">
        <v>44265</v>
      </c>
      <c r="S20" s="89">
        <v>43987</v>
      </c>
      <c r="T20" s="89">
        <v>44008</v>
      </c>
      <c r="U20" s="89">
        <v>42849</v>
      </c>
      <c r="V20" s="89">
        <v>31730.92</v>
      </c>
      <c r="W20" s="89">
        <v>43216</v>
      </c>
      <c r="X20" s="25">
        <v>44065</v>
      </c>
      <c r="Y20" s="25">
        <v>46129</v>
      </c>
      <c r="Z20" s="25">
        <v>46643</v>
      </c>
      <c r="AA20" s="25">
        <v>47139</v>
      </c>
      <c r="AB20" s="25">
        <v>0</v>
      </c>
      <c r="AC20" s="25">
        <f>'[1]SulSel '!AC20-'[2]SulSel '!AC20</f>
        <v>44089.905622273553</v>
      </c>
    </row>
    <row r="21" spans="1:29" s="17" customFormat="1" ht="20.100000000000001" customHeight="1" x14ac:dyDescent="0.25">
      <c r="A21" s="26">
        <v>16</v>
      </c>
      <c r="B21" s="4" t="s">
        <v>464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7">
        <v>6055</v>
      </c>
      <c r="R21" s="89">
        <v>6112</v>
      </c>
      <c r="S21" s="89">
        <v>5766</v>
      </c>
      <c r="T21" s="89">
        <v>5985</v>
      </c>
      <c r="U21" s="89">
        <v>5844</v>
      </c>
      <c r="V21" s="89">
        <v>2497.1</v>
      </c>
      <c r="W21" s="89">
        <v>5551</v>
      </c>
      <c r="X21" s="25">
        <v>5330</v>
      </c>
      <c r="Y21" s="25">
        <v>5330</v>
      </c>
      <c r="Z21" s="25">
        <v>5509</v>
      </c>
      <c r="AA21" s="25">
        <v>5585</v>
      </c>
      <c r="AB21" s="25">
        <v>0</v>
      </c>
      <c r="AC21" s="25">
        <f>'[1]SulSel '!AC21-'[2]SulSel '!AC21</f>
        <v>3064.7017678287284</v>
      </c>
    </row>
    <row r="22" spans="1:29" s="17" customFormat="1" ht="20.100000000000001" customHeight="1" x14ac:dyDescent="0.25">
      <c r="A22" s="26">
        <v>17</v>
      </c>
      <c r="B22" s="4" t="s">
        <v>465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7">
        <v>31448</v>
      </c>
      <c r="R22" s="89">
        <v>32051</v>
      </c>
      <c r="S22" s="89">
        <v>32901</v>
      </c>
      <c r="T22" s="89">
        <v>33101</v>
      </c>
      <c r="U22" s="89">
        <v>32791</v>
      </c>
      <c r="V22" s="89">
        <v>17657.23</v>
      </c>
      <c r="W22" s="89">
        <v>31531</v>
      </c>
      <c r="X22" s="25">
        <v>34090</v>
      </c>
      <c r="Y22" s="25">
        <v>32681</v>
      </c>
      <c r="Z22" s="25">
        <v>34483.699999999997</v>
      </c>
      <c r="AA22" s="25">
        <v>29313.8</v>
      </c>
      <c r="AB22" s="25">
        <v>0</v>
      </c>
      <c r="AC22" s="25">
        <f>'[1]SulSel '!AC22-'[2]SulSel '!AC22</f>
        <v>28069.027217302326</v>
      </c>
    </row>
    <row r="23" spans="1:29" s="17" customFormat="1" ht="20.100000000000001" customHeight="1" x14ac:dyDescent="0.25">
      <c r="A23" s="26">
        <v>18</v>
      </c>
      <c r="B23" s="4" t="s">
        <v>466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7">
        <v>7355</v>
      </c>
      <c r="R23" s="89">
        <v>7386</v>
      </c>
      <c r="S23" s="89">
        <v>3680</v>
      </c>
      <c r="T23" s="89">
        <v>3892</v>
      </c>
      <c r="U23" s="89">
        <v>4324</v>
      </c>
      <c r="V23" s="89">
        <v>1793.15</v>
      </c>
      <c r="W23" s="89">
        <v>2714</v>
      </c>
      <c r="X23" s="25">
        <v>2233</v>
      </c>
      <c r="Y23" s="25">
        <v>4804</v>
      </c>
      <c r="Z23" s="25">
        <v>4804</v>
      </c>
      <c r="AA23" s="25">
        <v>4755</v>
      </c>
      <c r="AB23" s="25">
        <v>0</v>
      </c>
      <c r="AC23" s="25">
        <f>'[1]SulSel '!AC23-'[2]SulSel '!AC23</f>
        <v>7222.9538244255236</v>
      </c>
    </row>
    <row r="24" spans="1:29" s="17" customFormat="1" ht="20.100000000000001" customHeight="1" x14ac:dyDescent="0.25">
      <c r="A24" s="26">
        <v>19</v>
      </c>
      <c r="B24" s="4" t="s">
        <v>467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7">
        <v>12452</v>
      </c>
      <c r="R24" s="89">
        <v>11497</v>
      </c>
      <c r="S24" s="89">
        <v>12071</v>
      </c>
      <c r="T24" s="89">
        <v>12590</v>
      </c>
      <c r="U24" s="89">
        <v>14454</v>
      </c>
      <c r="V24" s="89">
        <v>2369.8000000000002</v>
      </c>
      <c r="W24" s="89">
        <v>16558</v>
      </c>
      <c r="X24" s="25">
        <v>16175</v>
      </c>
      <c r="Y24" s="25">
        <v>14418</v>
      </c>
      <c r="Z24" s="25">
        <v>14950.7</v>
      </c>
      <c r="AA24" s="25">
        <v>14288.1</v>
      </c>
      <c r="AB24" s="25">
        <v>0</v>
      </c>
      <c r="AC24" s="25">
        <f>'[1]SulSel '!AC24-'[2]SulSel '!AC24</f>
        <v>14133.623954403822</v>
      </c>
    </row>
    <row r="25" spans="1:29" s="17" customFormat="1" ht="20.100000000000001" customHeight="1" x14ac:dyDescent="0.25">
      <c r="A25" s="26">
        <v>20</v>
      </c>
      <c r="B25" s="4" t="s">
        <v>468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7">
        <v>15629</v>
      </c>
      <c r="R25" s="89">
        <v>14941</v>
      </c>
      <c r="S25" s="89">
        <v>15958</v>
      </c>
      <c r="T25" s="89">
        <v>17259</v>
      </c>
      <c r="U25" s="89">
        <v>16815</v>
      </c>
      <c r="V25" s="89">
        <v>9780.39</v>
      </c>
      <c r="W25" s="89">
        <v>20933</v>
      </c>
      <c r="X25" s="25">
        <v>20833</v>
      </c>
      <c r="Y25" s="25">
        <v>21593</v>
      </c>
      <c r="Z25" s="25">
        <v>23278</v>
      </c>
      <c r="AA25" s="25">
        <v>23636</v>
      </c>
      <c r="AB25" s="25">
        <v>0</v>
      </c>
      <c r="AC25" s="25">
        <f>'[1]SulSel '!AC25-'[2]SulSel '!AC25</f>
        <v>19509.285714219714</v>
      </c>
    </row>
    <row r="26" spans="1:29" s="17" customFormat="1" ht="20.100000000000001" customHeight="1" x14ac:dyDescent="0.25">
      <c r="A26" s="26">
        <v>21</v>
      </c>
      <c r="B26" s="4" t="s">
        <v>469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7">
        <v>0</v>
      </c>
      <c r="R26" s="89">
        <v>0</v>
      </c>
      <c r="S26" s="89">
        <v>4313</v>
      </c>
      <c r="T26" s="89">
        <v>3850</v>
      </c>
      <c r="U26" s="89">
        <v>4509</v>
      </c>
      <c r="V26" s="89">
        <v>6706.15</v>
      </c>
      <c r="W26" s="89">
        <v>4731</v>
      </c>
      <c r="X26" s="25">
        <v>5891</v>
      </c>
      <c r="Y26" s="25">
        <v>10637</v>
      </c>
      <c r="Z26" s="25">
        <v>10601</v>
      </c>
      <c r="AA26" s="25">
        <v>10634</v>
      </c>
      <c r="AB26" s="25">
        <v>0</v>
      </c>
      <c r="AC26" s="25">
        <f>'[1]SulSel '!AC26-'[2]SulSel '!AC26</f>
        <v>14715.905724101645</v>
      </c>
    </row>
    <row r="27" spans="1:29" s="17" customFormat="1" ht="20.100000000000001" customHeight="1" x14ac:dyDescent="0.25">
      <c r="A27" s="26">
        <v>22</v>
      </c>
      <c r="B27" s="4" t="s">
        <v>470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7">
        <v>845</v>
      </c>
      <c r="R27" s="89">
        <v>845</v>
      </c>
      <c r="S27" s="89">
        <v>598</v>
      </c>
      <c r="T27" s="89">
        <v>400</v>
      </c>
      <c r="U27" s="89">
        <v>300</v>
      </c>
      <c r="V27" s="89">
        <v>1545.38</v>
      </c>
      <c r="W27" s="89">
        <v>767</v>
      </c>
      <c r="X27" s="25">
        <v>722</v>
      </c>
      <c r="Y27" s="25">
        <v>722</v>
      </c>
      <c r="Z27" s="25">
        <v>895</v>
      </c>
      <c r="AA27" s="25">
        <v>895</v>
      </c>
      <c r="AB27" s="25">
        <v>0</v>
      </c>
      <c r="AC27" s="25">
        <f>'[1]SulSel '!AC27-'[2]SulSel '!AC27</f>
        <v>907.83833248370911</v>
      </c>
    </row>
    <row r="28" spans="1:29" s="17" customFormat="1" ht="20.100000000000001" customHeight="1" x14ac:dyDescent="0.25">
      <c r="A28" s="26">
        <v>23</v>
      </c>
      <c r="B28" s="4" t="s">
        <v>471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7">
        <v>300</v>
      </c>
      <c r="R28" s="89">
        <v>300</v>
      </c>
      <c r="S28" s="89">
        <v>500</v>
      </c>
      <c r="T28" s="89">
        <v>500</v>
      </c>
      <c r="U28" s="89">
        <v>404</v>
      </c>
      <c r="V28" s="89">
        <v>240.41</v>
      </c>
      <c r="W28" s="89">
        <v>405</v>
      </c>
      <c r="X28" s="25">
        <v>240</v>
      </c>
      <c r="Y28" s="25">
        <v>240</v>
      </c>
      <c r="Z28" s="25">
        <v>240</v>
      </c>
      <c r="AA28" s="25">
        <v>240</v>
      </c>
      <c r="AB28" s="25">
        <v>0</v>
      </c>
      <c r="AC28" s="25">
        <f>'[1]SulSel '!AC28-'[2]SulSel '!AC28</f>
        <v>353.98349243201056</v>
      </c>
    </row>
    <row r="29" spans="1:29" s="17" customFormat="1" ht="20.100000000000001" customHeight="1" x14ac:dyDescent="0.25">
      <c r="A29" s="26">
        <v>24</v>
      </c>
      <c r="B29" s="39" t="s">
        <v>472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7">
        <v>2571</v>
      </c>
      <c r="R29" s="89">
        <v>2571</v>
      </c>
      <c r="S29" s="89">
        <v>2514</v>
      </c>
      <c r="T29" s="89">
        <v>2539</v>
      </c>
      <c r="U29" s="89">
        <v>2574</v>
      </c>
      <c r="V29" s="89">
        <v>1529.18</v>
      </c>
      <c r="W29" s="89">
        <v>1875</v>
      </c>
      <c r="X29" s="25">
        <v>2092</v>
      </c>
      <c r="Y29" s="25">
        <v>2097</v>
      </c>
      <c r="Z29" s="25">
        <v>2423</v>
      </c>
      <c r="AA29" s="25">
        <v>2419</v>
      </c>
      <c r="AB29" s="25">
        <v>0</v>
      </c>
      <c r="AC29" s="25">
        <f>'[1]SulSel '!AC29-'[2]SulSel '!AC29</f>
        <v>1543.4892911178288</v>
      </c>
    </row>
    <row r="30" spans="1:29" s="17" customFormat="1" ht="20.100000000000001" customHeight="1" thickBot="1" x14ac:dyDescent="0.3">
      <c r="A30" s="248" t="s">
        <v>35</v>
      </c>
      <c r="B30" s="249"/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3">
        <f t="shared" ref="Q30:X30" si="0">SUM(Q6:Q29)</f>
        <v>348521</v>
      </c>
      <c r="R30" s="93">
        <f t="shared" si="0"/>
        <v>351729</v>
      </c>
      <c r="S30" s="93">
        <f t="shared" si="0"/>
        <v>353973</v>
      </c>
      <c r="T30" s="93">
        <f t="shared" si="0"/>
        <v>358085</v>
      </c>
      <c r="U30" s="93">
        <f t="shared" si="0"/>
        <v>360896</v>
      </c>
      <c r="V30" s="93">
        <f t="shared" si="0"/>
        <v>172514.64999999997</v>
      </c>
      <c r="W30" s="93">
        <f t="shared" si="0"/>
        <v>364573</v>
      </c>
      <c r="X30" s="231">
        <f t="shared" si="0"/>
        <v>372241</v>
      </c>
      <c r="Y30" s="231">
        <f t="shared" ref="Y30:AC30" si="1">SUM(Y6:Y29)</f>
        <v>383507</v>
      </c>
      <c r="Z30" s="231">
        <f t="shared" si="1"/>
        <v>390768</v>
      </c>
      <c r="AA30" s="231">
        <f t="shared" si="1"/>
        <v>388756.1</v>
      </c>
      <c r="AB30" s="231">
        <f t="shared" si="1"/>
        <v>0</v>
      </c>
      <c r="AC30" s="231">
        <f t="shared" si="1"/>
        <v>405555.7974937571</v>
      </c>
    </row>
    <row r="31" spans="1:29" s="17" customFormat="1" ht="15" customHeight="1" x14ac:dyDescent="0.2">
      <c r="A31" s="201" t="s">
        <v>639</v>
      </c>
      <c r="B31" s="202"/>
      <c r="C31" s="203"/>
      <c r="D31" s="203"/>
      <c r="E31" s="204"/>
      <c r="F31" s="203"/>
      <c r="G31" s="203"/>
      <c r="H31" s="205"/>
      <c r="I31" s="206"/>
      <c r="J31" s="206"/>
      <c r="K31" s="206"/>
      <c r="L31" s="206"/>
      <c r="M31" s="206"/>
      <c r="N31" s="206"/>
      <c r="O31" s="206"/>
      <c r="P31" s="206"/>
      <c r="Q31" s="207"/>
      <c r="R31" s="207"/>
      <c r="S31" s="207"/>
      <c r="T31" s="207"/>
      <c r="U31" s="208"/>
      <c r="V31" s="209"/>
      <c r="W31" s="206"/>
      <c r="X31" s="206"/>
      <c r="Y31" s="206"/>
      <c r="Z31" s="206"/>
      <c r="AA31" s="206"/>
      <c r="AB31" s="206"/>
      <c r="AC31" s="206"/>
    </row>
    <row r="32" spans="1:29" s="17" customFormat="1" ht="15" customHeight="1" x14ac:dyDescent="0.2">
      <c r="A32" s="210" t="s">
        <v>638</v>
      </c>
      <c r="B32" s="202"/>
      <c r="C32" s="203"/>
      <c r="D32" s="203"/>
      <c r="E32" s="204"/>
      <c r="F32" s="203"/>
      <c r="G32" s="203"/>
      <c r="H32" s="205"/>
      <c r="I32" s="206"/>
      <c r="J32" s="206"/>
      <c r="K32" s="206"/>
      <c r="L32" s="206"/>
      <c r="M32" s="206"/>
      <c r="N32" s="206"/>
      <c r="O32" s="206"/>
      <c r="P32" s="206"/>
      <c r="Q32" s="207"/>
      <c r="R32" s="207"/>
      <c r="S32" s="207"/>
      <c r="T32" s="207"/>
      <c r="U32" s="208"/>
      <c r="V32" s="209"/>
      <c r="W32" s="206"/>
      <c r="X32" s="206"/>
      <c r="Y32" s="206"/>
      <c r="Z32" s="206"/>
      <c r="AA32" s="206"/>
      <c r="AB32" s="206"/>
      <c r="AC32" s="206"/>
    </row>
    <row r="33" spans="1:29" s="17" customFormat="1" ht="13.5" x14ac:dyDescent="0.2">
      <c r="A33" s="202" t="s">
        <v>636</v>
      </c>
      <c r="B33" s="202"/>
      <c r="C33" s="202"/>
      <c r="D33" s="202"/>
      <c r="E33" s="211"/>
      <c r="F33" s="202"/>
      <c r="G33" s="202"/>
      <c r="H33" s="212"/>
      <c r="I33" s="213"/>
      <c r="J33" s="213"/>
      <c r="K33" s="213"/>
      <c r="L33" s="213"/>
      <c r="M33" s="213"/>
      <c r="N33" s="213"/>
      <c r="O33" s="213"/>
      <c r="P33" s="213"/>
      <c r="Q33" s="214"/>
      <c r="R33" s="214"/>
      <c r="S33" s="214"/>
      <c r="T33" s="214"/>
      <c r="U33" s="215"/>
      <c r="V33" s="216"/>
      <c r="W33" s="213"/>
      <c r="X33" s="213"/>
      <c r="Y33" s="213"/>
      <c r="Z33" s="213"/>
      <c r="AA33" s="213"/>
      <c r="AB33" s="213"/>
      <c r="AC33" s="213"/>
    </row>
    <row r="34" spans="1:29" s="17" customFormat="1" ht="13.5" x14ac:dyDescent="0.2">
      <c r="A34" s="217" t="s">
        <v>637</v>
      </c>
      <c r="B34" s="211"/>
      <c r="C34" s="202"/>
      <c r="D34" s="202"/>
      <c r="E34" s="211"/>
      <c r="F34" s="202"/>
      <c r="G34" s="202"/>
      <c r="H34" s="212"/>
      <c r="I34" s="213"/>
      <c r="J34" s="213"/>
      <c r="K34" s="213"/>
      <c r="L34" s="213"/>
      <c r="M34" s="213"/>
      <c r="N34" s="213"/>
      <c r="O34" s="213"/>
      <c r="P34" s="213"/>
      <c r="Q34" s="214"/>
      <c r="R34" s="214"/>
      <c r="S34" s="214"/>
      <c r="T34" s="214"/>
      <c r="U34" s="215"/>
      <c r="V34" s="216"/>
      <c r="W34" s="213"/>
      <c r="X34" s="213"/>
      <c r="Y34" s="213"/>
      <c r="Z34" s="213"/>
      <c r="AA34" s="213"/>
      <c r="AB34" s="213"/>
      <c r="AC34" s="213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AB35" s="223"/>
      <c r="AC35" s="223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AB36" s="223"/>
      <c r="AC36" s="223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AB37" s="223"/>
      <c r="AC37" s="223"/>
    </row>
    <row r="38" spans="1:29" s="17" customFormat="1" ht="20.100000000000001" customHeight="1" x14ac:dyDescent="0.2">
      <c r="A38" s="50"/>
      <c r="B38" s="50"/>
      <c r="Q38" s="25"/>
      <c r="R38" s="25"/>
      <c r="S38" s="25"/>
      <c r="T38" s="25"/>
      <c r="U38" s="25"/>
      <c r="V38" s="80"/>
      <c r="AB38" s="223"/>
      <c r="AC38" s="223"/>
    </row>
    <row r="39" spans="1:29" s="17" customFormat="1" ht="20.100000000000001" customHeight="1" x14ac:dyDescent="0.2">
      <c r="A39" s="147"/>
      <c r="B39" s="50"/>
      <c r="Q39" s="25"/>
      <c r="R39" s="25"/>
      <c r="S39" s="25"/>
      <c r="T39" s="25"/>
      <c r="U39" s="25"/>
      <c r="V39" s="80"/>
    </row>
    <row r="40" spans="1:29" s="17" customFormat="1" ht="20.10000000000000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6"/>
      <c r="R40" s="6"/>
      <c r="S40" s="6"/>
      <c r="T40" s="6"/>
      <c r="U40" s="6"/>
      <c r="V40" s="81"/>
      <c r="W40" s="1"/>
      <c r="X40" s="1"/>
      <c r="Y40" s="1"/>
      <c r="Z40" s="1"/>
      <c r="AA40" s="1"/>
      <c r="AB40" s="1"/>
      <c r="AC40" s="1"/>
    </row>
    <row r="41" spans="1:29" s="17" customFormat="1" ht="20.10000000000000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6"/>
      <c r="R41" s="6"/>
      <c r="S41" s="6"/>
      <c r="T41" s="6"/>
      <c r="U41" s="6"/>
      <c r="V41" s="81"/>
      <c r="W41" s="1"/>
      <c r="X41" s="1"/>
      <c r="Y41" s="1"/>
      <c r="Z41" s="1"/>
      <c r="AA41" s="1"/>
      <c r="AB41" s="1"/>
      <c r="AC41" s="1"/>
    </row>
    <row r="42" spans="1:29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7"/>
      <c r="R42" s="7"/>
      <c r="S42" s="7"/>
      <c r="T42" s="7"/>
      <c r="U42" s="7"/>
      <c r="V42" s="80"/>
      <c r="W42" s="17"/>
      <c r="X42" s="25"/>
      <c r="Y42" s="25"/>
      <c r="Z42" s="25"/>
      <c r="AA42" s="25"/>
      <c r="AB42" s="25"/>
      <c r="AC42" s="25"/>
    </row>
    <row r="43" spans="1:29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7"/>
      <c r="R43" s="7"/>
      <c r="S43" s="7"/>
      <c r="T43" s="7"/>
      <c r="U43" s="7"/>
      <c r="V43" s="80"/>
      <c r="W43" s="17"/>
      <c r="X43" s="25"/>
      <c r="Y43" s="25"/>
      <c r="Z43" s="25"/>
      <c r="AA43" s="25"/>
      <c r="AB43" s="25"/>
      <c r="AC43" s="25"/>
    </row>
    <row r="44" spans="1:29" ht="20.100000000000001" customHeight="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7"/>
      <c r="R44" s="7"/>
      <c r="S44" s="7"/>
      <c r="T44" s="7"/>
      <c r="U44" s="7"/>
      <c r="V44" s="80"/>
      <c r="W44" s="17"/>
      <c r="X44" s="25"/>
      <c r="Y44" s="25"/>
      <c r="Z44" s="25"/>
      <c r="AA44" s="25"/>
      <c r="AB44" s="25"/>
      <c r="AC44" s="25"/>
    </row>
    <row r="45" spans="1:29" ht="20.100000000000001" customHeight="1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B48" s="50"/>
      <c r="C48" s="50"/>
      <c r="Q48" s="6"/>
      <c r="R48" s="6"/>
      <c r="S48" s="6"/>
      <c r="T48" s="6"/>
      <c r="U48" s="6"/>
    </row>
    <row r="49" spans="2:21" ht="20.100000000000001" customHeight="1" x14ac:dyDescent="0.2">
      <c r="B49" s="147"/>
      <c r="C49" s="50"/>
      <c r="Q49" s="6"/>
      <c r="R49" s="6"/>
      <c r="S49" s="6"/>
      <c r="T49" s="6"/>
      <c r="U49" s="6"/>
    </row>
    <row r="50" spans="2:21" ht="20.100000000000001" customHeight="1" x14ac:dyDescent="0.2">
      <c r="Q50" s="6"/>
      <c r="R50" s="6"/>
      <c r="S50" s="6"/>
      <c r="T50" s="6"/>
      <c r="U50" s="6"/>
    </row>
  </sheetData>
  <mergeCells count="3">
    <mergeCell ref="A4:A5"/>
    <mergeCell ref="A30:B30"/>
    <mergeCell ref="C4:AC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W30:Y30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C55"/>
  <sheetViews>
    <sheetView showGridLines="0" topLeftCell="A7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7.28515625" style="1" customWidth="1"/>
    <col min="3" max="6" width="10.7109375" style="1" hidden="1" customWidth="1"/>
    <col min="7" max="7" width="5.7109375" style="1" hidden="1" customWidth="1"/>
    <col min="8" max="11" width="10.7109375" style="1" hidden="1" customWidth="1"/>
    <col min="12" max="16" width="0" style="1" hidden="1" customWidth="1"/>
    <col min="17" max="18" width="15.7109375" style="1" hidden="1" customWidth="1"/>
    <col min="19" max="19" width="17.28515625" style="1" hidden="1" customWidth="1"/>
    <col min="20" max="20" width="17.7109375" style="1" hidden="1" customWidth="1"/>
    <col min="21" max="21" width="17.28515625" style="1" hidden="1" customWidth="1"/>
    <col min="22" max="22" width="16.42578125" style="81" hidden="1" customWidth="1"/>
    <col min="23" max="23" width="16.5703125" style="1" hidden="1" customWidth="1"/>
    <col min="24" max="24" width="16.5703125" style="6" hidden="1" customWidth="1"/>
    <col min="25" max="29" width="16.5703125" style="6" customWidth="1"/>
    <col min="30" max="16384" width="9.140625" style="1"/>
  </cols>
  <sheetData>
    <row r="1" spans="1:29" s="12" customFormat="1" ht="20.100000000000001" customHeight="1" x14ac:dyDescent="0.25">
      <c r="A1" s="27" t="s">
        <v>621</v>
      </c>
      <c r="B1" s="28"/>
      <c r="C1" s="28"/>
      <c r="D1" s="28"/>
      <c r="E1" s="9"/>
      <c r="F1" s="28"/>
      <c r="G1" s="28"/>
      <c r="H1" s="1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622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9"/>
      <c r="F3" s="28"/>
      <c r="G3" s="28"/>
      <c r="H3" s="1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26">
        <v>1</v>
      </c>
      <c r="B6" s="158" t="s">
        <v>473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7">
        <v>719</v>
      </c>
      <c r="R6" s="89">
        <v>968</v>
      </c>
      <c r="S6" s="89">
        <v>980</v>
      </c>
      <c r="T6" s="89">
        <v>1170</v>
      </c>
      <c r="U6" s="89">
        <v>1246</v>
      </c>
      <c r="V6" s="89">
        <v>389.08</v>
      </c>
      <c r="W6" s="89">
        <v>1146</v>
      </c>
      <c r="X6" s="25">
        <v>1224</v>
      </c>
      <c r="Y6" s="25">
        <v>690</v>
      </c>
      <c r="Z6" s="25">
        <v>959</v>
      </c>
      <c r="AA6" s="25">
        <v>1029</v>
      </c>
      <c r="AB6" s="25">
        <v>0</v>
      </c>
      <c r="AC6" s="25">
        <f>[1]SulTra!AC6-[2]SulTra!AC6</f>
        <v>957.4558883408348</v>
      </c>
    </row>
    <row r="7" spans="1:29" s="17" customFormat="1" ht="20.100000000000001" customHeight="1" x14ac:dyDescent="0.25">
      <c r="A7" s="26">
        <v>2</v>
      </c>
      <c r="B7" s="158" t="s">
        <v>474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7">
        <v>828</v>
      </c>
      <c r="R7" s="89">
        <v>565</v>
      </c>
      <c r="S7" s="89">
        <v>822</v>
      </c>
      <c r="T7" s="89">
        <v>766</v>
      </c>
      <c r="U7" s="89">
        <v>1362</v>
      </c>
      <c r="V7" s="89">
        <v>1051.1300000000001</v>
      </c>
      <c r="W7" s="89">
        <v>1505</v>
      </c>
      <c r="X7" s="25">
        <v>1746</v>
      </c>
      <c r="Y7" s="25">
        <v>600</v>
      </c>
      <c r="Z7" s="25">
        <v>432</v>
      </c>
      <c r="AA7" s="25">
        <v>395</v>
      </c>
      <c r="AB7" s="25">
        <v>0</v>
      </c>
      <c r="AC7" s="25">
        <f>[1]SulTra!AC7-[2]SulTra!AC7</f>
        <v>714.36544475657422</v>
      </c>
    </row>
    <row r="8" spans="1:29" s="17" customFormat="1" ht="20.100000000000001" customHeight="1" x14ac:dyDescent="0.25">
      <c r="A8" s="26">
        <v>3</v>
      </c>
      <c r="B8" s="158" t="s">
        <v>475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7">
        <v>21072</v>
      </c>
      <c r="R8" s="89">
        <v>29773</v>
      </c>
      <c r="S8" s="89">
        <v>30516</v>
      </c>
      <c r="T8" s="89">
        <v>27959</v>
      </c>
      <c r="U8" s="89">
        <v>28023</v>
      </c>
      <c r="V8" s="89">
        <v>10303.59</v>
      </c>
      <c r="W8" s="89">
        <v>28220</v>
      </c>
      <c r="X8" s="25">
        <v>28474</v>
      </c>
      <c r="Y8" s="25">
        <v>31858</v>
      </c>
      <c r="Z8" s="25">
        <v>33596</v>
      </c>
      <c r="AA8" s="25">
        <v>32578</v>
      </c>
      <c r="AB8" s="25">
        <v>0</v>
      </c>
      <c r="AC8" s="25">
        <f>[1]SulTra!AC8-[2]SulTra!AC8</f>
        <v>25133.498921342245</v>
      </c>
    </row>
    <row r="9" spans="1:29" s="17" customFormat="1" ht="20.100000000000001" customHeight="1" x14ac:dyDescent="0.25">
      <c r="A9" s="26">
        <v>4</v>
      </c>
      <c r="B9" s="158" t="s">
        <v>476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7">
        <v>15448</v>
      </c>
      <c r="R9" s="89">
        <v>15657</v>
      </c>
      <c r="S9" s="89">
        <v>17327</v>
      </c>
      <c r="T9" s="89">
        <v>14144</v>
      </c>
      <c r="U9" s="89">
        <v>15076</v>
      </c>
      <c r="V9" s="89">
        <v>8923.09</v>
      </c>
      <c r="W9" s="89">
        <v>8674</v>
      </c>
      <c r="X9" s="25">
        <v>9564</v>
      </c>
      <c r="Y9" s="25">
        <v>10103</v>
      </c>
      <c r="Z9" s="25">
        <v>10926.1</v>
      </c>
      <c r="AA9" s="25">
        <v>10789.4</v>
      </c>
      <c r="AB9" s="25">
        <v>0</v>
      </c>
      <c r="AC9" s="25">
        <f>[1]SulTra!AC9-[2]SulTra!AC9</f>
        <v>7371.4522932541777</v>
      </c>
    </row>
    <row r="10" spans="1:29" s="17" customFormat="1" ht="20.100000000000001" customHeight="1" x14ac:dyDescent="0.25">
      <c r="A10" s="26">
        <v>5</v>
      </c>
      <c r="B10" s="158" t="s">
        <v>477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7">
        <v>7857</v>
      </c>
      <c r="R10" s="89">
        <v>12990</v>
      </c>
      <c r="S10" s="89">
        <v>13814</v>
      </c>
      <c r="T10" s="89">
        <v>14600</v>
      </c>
      <c r="U10" s="89">
        <v>17047</v>
      </c>
      <c r="V10" s="89">
        <v>5237.3599999999997</v>
      </c>
      <c r="W10" s="89">
        <v>19013</v>
      </c>
      <c r="X10" s="25">
        <v>15502</v>
      </c>
      <c r="Y10" s="25">
        <v>16994</v>
      </c>
      <c r="Z10" s="25">
        <v>17419</v>
      </c>
      <c r="AA10" s="25">
        <v>16833</v>
      </c>
      <c r="AB10" s="25">
        <v>0</v>
      </c>
      <c r="AC10" s="25">
        <f>[1]SulTra!AC10-[2]SulTra!AC10</f>
        <v>14995.020388432993</v>
      </c>
    </row>
    <row r="11" spans="1:29" s="17" customFormat="1" ht="20.100000000000001" customHeight="1" x14ac:dyDescent="0.25">
      <c r="A11" s="26">
        <v>6</v>
      </c>
      <c r="B11" s="158" t="s">
        <v>478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7">
        <v>5131</v>
      </c>
      <c r="R11" s="89">
        <v>1870</v>
      </c>
      <c r="S11" s="89">
        <v>0</v>
      </c>
      <c r="T11" s="89">
        <v>6148</v>
      </c>
      <c r="U11" s="89">
        <v>5746</v>
      </c>
      <c r="V11" s="89">
        <v>179.68</v>
      </c>
      <c r="W11" s="89">
        <v>4848</v>
      </c>
      <c r="X11" s="25">
        <v>7441</v>
      </c>
      <c r="Y11" s="25">
        <v>8053</v>
      </c>
      <c r="Z11" s="25">
        <v>9092</v>
      </c>
      <c r="AA11" s="25">
        <v>9111</v>
      </c>
      <c r="AB11" s="25">
        <v>0</v>
      </c>
      <c r="AC11" s="25">
        <f>[1]SulTra!AC11-[2]SulTra!AC11</f>
        <v>9567.2219848340483</v>
      </c>
    </row>
    <row r="12" spans="1:29" s="17" customFormat="1" ht="20.100000000000001" customHeight="1" x14ac:dyDescent="0.25">
      <c r="A12" s="26">
        <v>7</v>
      </c>
      <c r="B12" s="158" t="s">
        <v>479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7">
        <v>0</v>
      </c>
      <c r="R12" s="89">
        <v>0</v>
      </c>
      <c r="S12" s="89">
        <v>2065</v>
      </c>
      <c r="T12" s="89">
        <v>0</v>
      </c>
      <c r="U12" s="89">
        <v>0</v>
      </c>
      <c r="V12" s="89" t="s">
        <v>48</v>
      </c>
      <c r="W12" s="89">
        <v>0</v>
      </c>
      <c r="X12" s="25">
        <v>0</v>
      </c>
      <c r="Y12" s="25" t="s">
        <v>48</v>
      </c>
      <c r="Z12" s="25">
        <v>0</v>
      </c>
      <c r="AA12" s="25">
        <v>0</v>
      </c>
      <c r="AB12" s="25">
        <v>0</v>
      </c>
      <c r="AC12" s="25">
        <f>[1]SulTra!AC12-[2]SulTra!AC12</f>
        <v>0</v>
      </c>
    </row>
    <row r="13" spans="1:29" s="17" customFormat="1" ht="20.100000000000001" customHeight="1" x14ac:dyDescent="0.25">
      <c r="A13" s="26">
        <v>8</v>
      </c>
      <c r="B13" s="158" t="s">
        <v>480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7">
        <v>1557</v>
      </c>
      <c r="R13" s="89">
        <v>805</v>
      </c>
      <c r="S13" s="89">
        <v>1197</v>
      </c>
      <c r="T13" s="89">
        <v>2331</v>
      </c>
      <c r="U13" s="89">
        <v>2424</v>
      </c>
      <c r="V13" s="89">
        <v>1445</v>
      </c>
      <c r="W13" s="89">
        <v>2374</v>
      </c>
      <c r="X13" s="25">
        <v>1717</v>
      </c>
      <c r="Y13" s="25">
        <v>1288</v>
      </c>
      <c r="Z13" s="25">
        <v>1408</v>
      </c>
      <c r="AA13" s="25">
        <v>1439</v>
      </c>
      <c r="AB13" s="25">
        <v>0</v>
      </c>
      <c r="AC13" s="25">
        <f>[1]SulTra!AC13-[2]SulTra!AC13</f>
        <v>917.66537158930123</v>
      </c>
    </row>
    <row r="14" spans="1:29" s="17" customFormat="1" ht="20.100000000000001" customHeight="1" x14ac:dyDescent="0.25">
      <c r="A14" s="26">
        <v>9</v>
      </c>
      <c r="B14" s="158" t="s">
        <v>481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7">
        <v>149</v>
      </c>
      <c r="R14" s="89">
        <v>149</v>
      </c>
      <c r="S14" s="89">
        <v>149</v>
      </c>
      <c r="T14" s="89">
        <v>149</v>
      </c>
      <c r="U14" s="89">
        <v>149</v>
      </c>
      <c r="V14" s="89">
        <v>29.49</v>
      </c>
      <c r="W14" s="89">
        <v>425</v>
      </c>
      <c r="X14" s="25">
        <v>0</v>
      </c>
      <c r="Y14" s="25" t="s">
        <v>48</v>
      </c>
      <c r="Z14" s="25">
        <v>0</v>
      </c>
      <c r="AA14" s="25">
        <v>0</v>
      </c>
      <c r="AB14" s="25">
        <v>0</v>
      </c>
      <c r="AC14" s="25">
        <f>[1]SulTra!AC14-[2]SulTra!AC14</f>
        <v>407.59908927167078</v>
      </c>
    </row>
    <row r="15" spans="1:29" s="17" customFormat="1" ht="20.100000000000001" customHeight="1" x14ac:dyDescent="0.25">
      <c r="A15" s="26">
        <v>10</v>
      </c>
      <c r="B15" s="158" t="s">
        <v>482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7">
        <v>728</v>
      </c>
      <c r="R15" s="89">
        <v>728</v>
      </c>
      <c r="S15" s="89">
        <v>628</v>
      </c>
      <c r="T15" s="89">
        <v>648</v>
      </c>
      <c r="U15" s="89">
        <v>648</v>
      </c>
      <c r="V15" s="89">
        <v>425.9</v>
      </c>
      <c r="W15" s="89">
        <v>2148</v>
      </c>
      <c r="X15" s="25">
        <v>2168</v>
      </c>
      <c r="Y15" s="25">
        <v>1485</v>
      </c>
      <c r="Z15" s="25">
        <v>1301</v>
      </c>
      <c r="AA15" s="25">
        <v>1593</v>
      </c>
      <c r="AB15" s="25">
        <v>0</v>
      </c>
      <c r="AC15" s="25">
        <f>[1]SulTra!AC15-[2]SulTra!AC15</f>
        <v>0</v>
      </c>
    </row>
    <row r="16" spans="1:29" s="17" customFormat="1" ht="20.100000000000001" customHeight="1" x14ac:dyDescent="0.25">
      <c r="A16" s="26">
        <v>11</v>
      </c>
      <c r="B16" s="158" t="s">
        <v>483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7"/>
      <c r="R16" s="89"/>
      <c r="S16" s="89">
        <v>0</v>
      </c>
      <c r="T16" s="89">
        <v>0</v>
      </c>
      <c r="U16" s="89">
        <v>0</v>
      </c>
      <c r="V16" s="89">
        <v>0</v>
      </c>
      <c r="W16" s="89">
        <v>9490</v>
      </c>
      <c r="X16" s="25">
        <v>9558</v>
      </c>
      <c r="Y16" s="25">
        <v>11353</v>
      </c>
      <c r="Z16" s="25">
        <v>12009</v>
      </c>
      <c r="AA16" s="25">
        <v>12653.9</v>
      </c>
      <c r="AB16" s="25">
        <v>0</v>
      </c>
      <c r="AC16" s="25">
        <f>[1]SulTra!AC16-[2]SulTra!AC16</f>
        <v>10779.428930460021</v>
      </c>
    </row>
    <row r="17" spans="1:29" s="17" customFormat="1" ht="20.100000000000001" customHeight="1" x14ac:dyDescent="0.25">
      <c r="A17" s="26">
        <v>12</v>
      </c>
      <c r="B17" s="158" t="s">
        <v>484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7"/>
      <c r="R17" s="89"/>
      <c r="S17" s="89">
        <v>0</v>
      </c>
      <c r="T17" s="89">
        <v>0</v>
      </c>
      <c r="U17" s="89">
        <v>0</v>
      </c>
      <c r="V17" s="89">
        <v>0</v>
      </c>
      <c r="W17" s="89">
        <v>73</v>
      </c>
      <c r="X17" s="25">
        <v>73</v>
      </c>
      <c r="Y17" s="25">
        <v>73</v>
      </c>
      <c r="Z17" s="25">
        <v>73</v>
      </c>
      <c r="AA17" s="25">
        <v>73</v>
      </c>
      <c r="AB17" s="25">
        <v>0</v>
      </c>
      <c r="AC17" s="25">
        <f>[1]SulTra!AC17-[2]SulTra!AC17</f>
        <v>231.297313785764</v>
      </c>
    </row>
    <row r="18" spans="1:29" s="17" customFormat="1" ht="20.100000000000001" customHeight="1" x14ac:dyDescent="0.25">
      <c r="A18" s="26">
        <v>13</v>
      </c>
      <c r="B18" s="158" t="s">
        <v>487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7"/>
      <c r="R18" s="89"/>
      <c r="S18" s="89"/>
      <c r="T18" s="89"/>
      <c r="U18" s="89">
        <v>0</v>
      </c>
      <c r="V18" s="89">
        <v>0</v>
      </c>
      <c r="W18" s="89">
        <v>0</v>
      </c>
      <c r="X18" s="49">
        <v>0</v>
      </c>
      <c r="Y18" s="25">
        <v>992</v>
      </c>
      <c r="Z18" s="25">
        <v>972</v>
      </c>
      <c r="AA18" s="25">
        <v>1352</v>
      </c>
      <c r="AB18" s="25">
        <v>0</v>
      </c>
      <c r="AC18" s="25">
        <f>[1]SulTra!AC18-[2]SulTra!AC18</f>
        <v>1176.0077701437624</v>
      </c>
    </row>
    <row r="19" spans="1:29" s="17" customFormat="1" ht="20.100000000000001" customHeight="1" x14ac:dyDescent="0.25">
      <c r="A19" s="26">
        <v>14</v>
      </c>
      <c r="B19" s="158" t="s">
        <v>488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7"/>
      <c r="R19" s="89"/>
      <c r="S19" s="89"/>
      <c r="T19" s="89"/>
      <c r="U19" s="89">
        <v>0</v>
      </c>
      <c r="V19" s="89">
        <v>0</v>
      </c>
      <c r="W19" s="89">
        <v>0</v>
      </c>
      <c r="X19" s="49">
        <v>0</v>
      </c>
      <c r="Y19" s="49">
        <v>0</v>
      </c>
      <c r="Z19" s="25">
        <v>0</v>
      </c>
      <c r="AA19" s="25">
        <v>0</v>
      </c>
      <c r="AB19" s="25">
        <v>0</v>
      </c>
      <c r="AC19" s="25">
        <f>[1]SulTra!AC19-[2]SulTra!AC19</f>
        <v>0</v>
      </c>
    </row>
    <row r="20" spans="1:29" s="17" customFormat="1" ht="20.100000000000001" customHeight="1" x14ac:dyDescent="0.25">
      <c r="A20" s="26">
        <v>15</v>
      </c>
      <c r="B20" s="158" t="s">
        <v>489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7"/>
      <c r="R20" s="89"/>
      <c r="S20" s="89"/>
      <c r="T20" s="89"/>
      <c r="U20" s="89">
        <v>0</v>
      </c>
      <c r="V20" s="89">
        <v>0</v>
      </c>
      <c r="W20" s="89">
        <v>0</v>
      </c>
      <c r="X20" s="49">
        <v>0</v>
      </c>
      <c r="Y20" s="49">
        <v>0</v>
      </c>
      <c r="Z20" s="25">
        <v>0</v>
      </c>
      <c r="AA20" s="25">
        <v>0</v>
      </c>
      <c r="AB20" s="25">
        <v>0</v>
      </c>
      <c r="AC20" s="25">
        <f>[1]SulTra!AC20-[2]SulTra!AC20</f>
        <v>0</v>
      </c>
    </row>
    <row r="21" spans="1:29" s="17" customFormat="1" ht="20.100000000000001" customHeight="1" x14ac:dyDescent="0.25">
      <c r="A21" s="26">
        <v>16</v>
      </c>
      <c r="B21" s="158" t="s">
        <v>485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7">
        <v>235</v>
      </c>
      <c r="R21" s="89">
        <v>300</v>
      </c>
      <c r="S21" s="89">
        <v>352</v>
      </c>
      <c r="T21" s="89">
        <v>464</v>
      </c>
      <c r="U21" s="89">
        <v>541</v>
      </c>
      <c r="V21" s="89">
        <v>95.16</v>
      </c>
      <c r="W21" s="89">
        <v>855</v>
      </c>
      <c r="X21" s="25">
        <v>930</v>
      </c>
      <c r="Y21" s="25">
        <v>1022</v>
      </c>
      <c r="Z21" s="25">
        <v>730</v>
      </c>
      <c r="AA21" s="25">
        <v>730</v>
      </c>
      <c r="AB21" s="25">
        <v>0</v>
      </c>
      <c r="AC21" s="25">
        <f>[1]SulTra!AC21-[2]SulTra!AC21</f>
        <v>237.00999130855004</v>
      </c>
    </row>
    <row r="22" spans="1:29" s="17" customFormat="1" ht="20.100000000000001" customHeight="1" x14ac:dyDescent="0.25">
      <c r="A22" s="26">
        <v>17</v>
      </c>
      <c r="B22" s="158" t="s">
        <v>486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7">
        <v>952</v>
      </c>
      <c r="R22" s="89">
        <v>952</v>
      </c>
      <c r="S22" s="89">
        <v>748</v>
      </c>
      <c r="T22" s="89">
        <v>1224</v>
      </c>
      <c r="U22" s="89">
        <v>1224</v>
      </c>
      <c r="V22" s="89">
        <v>1271.2</v>
      </c>
      <c r="W22" s="89">
        <v>1200</v>
      </c>
      <c r="X22" s="25">
        <v>1190</v>
      </c>
      <c r="Y22" s="25">
        <v>1190</v>
      </c>
      <c r="Z22" s="25">
        <v>1106</v>
      </c>
      <c r="AA22" s="25">
        <v>1100</v>
      </c>
      <c r="AB22" s="25">
        <v>0</v>
      </c>
      <c r="AC22" s="25">
        <f>[1]SulTra!AC22-[2]SulTra!AC22</f>
        <v>1157.212566098749</v>
      </c>
    </row>
    <row r="23" spans="1:29" s="17" customFormat="1" ht="20.100000000000001" customHeight="1" thickBot="1" x14ac:dyDescent="0.3">
      <c r="A23" s="248" t="s">
        <v>36</v>
      </c>
      <c r="B23" s="249"/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23">
        <f t="shared" ref="Q23:Y23" si="0">SUM(Q6:Q22)</f>
        <v>54676</v>
      </c>
      <c r="R23" s="93">
        <f t="shared" si="0"/>
        <v>64757</v>
      </c>
      <c r="S23" s="93">
        <f t="shared" si="0"/>
        <v>68598</v>
      </c>
      <c r="T23" s="93">
        <f t="shared" si="0"/>
        <v>69603</v>
      </c>
      <c r="U23" s="93">
        <f t="shared" si="0"/>
        <v>73486</v>
      </c>
      <c r="V23" s="93">
        <f t="shared" si="0"/>
        <v>29350.680000000004</v>
      </c>
      <c r="W23" s="93">
        <f t="shared" si="0"/>
        <v>79971</v>
      </c>
      <c r="X23" s="231">
        <f t="shared" si="0"/>
        <v>79587</v>
      </c>
      <c r="Y23" s="231">
        <f t="shared" si="0"/>
        <v>85701</v>
      </c>
      <c r="Z23" s="231">
        <f t="shared" ref="Z23:AC23" si="1">SUM(Z6:Z22)</f>
        <v>90023.1</v>
      </c>
      <c r="AA23" s="231">
        <f t="shared" si="1"/>
        <v>89676.299999999988</v>
      </c>
      <c r="AB23" s="231">
        <f t="shared" si="1"/>
        <v>0</v>
      </c>
      <c r="AC23" s="231">
        <f t="shared" si="1"/>
        <v>73645.2359536187</v>
      </c>
    </row>
    <row r="24" spans="1:29" s="17" customFormat="1" ht="15" customHeight="1" x14ac:dyDescent="0.2">
      <c r="A24" s="201" t="s">
        <v>639</v>
      </c>
      <c r="B24" s="202"/>
      <c r="C24" s="203"/>
      <c r="D24" s="203"/>
      <c r="E24" s="204"/>
      <c r="F24" s="203"/>
      <c r="G24" s="203"/>
      <c r="H24" s="205"/>
      <c r="I24" s="206"/>
      <c r="J24" s="206"/>
      <c r="K24" s="206"/>
      <c r="L24" s="206"/>
      <c r="M24" s="206"/>
      <c r="N24" s="206"/>
      <c r="O24" s="206"/>
      <c r="P24" s="206"/>
      <c r="Q24" s="207"/>
      <c r="R24" s="207"/>
      <c r="S24" s="207"/>
      <c r="T24" s="207"/>
      <c r="U24" s="208"/>
      <c r="V24" s="209"/>
      <c r="W24" s="206"/>
      <c r="X24" s="206"/>
      <c r="Y24" s="206"/>
      <c r="Z24" s="206"/>
      <c r="AA24" s="206"/>
      <c r="AB24" s="206"/>
      <c r="AC24" s="206"/>
    </row>
    <row r="25" spans="1:29" s="17" customFormat="1" ht="15" customHeight="1" x14ac:dyDescent="0.2">
      <c r="A25" s="210" t="s">
        <v>638</v>
      </c>
      <c r="B25" s="202"/>
      <c r="C25" s="203"/>
      <c r="D25" s="203"/>
      <c r="E25" s="204"/>
      <c r="F25" s="203"/>
      <c r="G25" s="203"/>
      <c r="H25" s="205"/>
      <c r="I25" s="206"/>
      <c r="J25" s="206"/>
      <c r="K25" s="206"/>
      <c r="L25" s="206"/>
      <c r="M25" s="206"/>
      <c r="N25" s="206"/>
      <c r="O25" s="206"/>
      <c r="P25" s="206"/>
      <c r="Q25" s="207"/>
      <c r="R25" s="207"/>
      <c r="S25" s="207"/>
      <c r="T25" s="207"/>
      <c r="U25" s="208"/>
      <c r="V25" s="209"/>
      <c r="W25" s="206"/>
      <c r="X25" s="206"/>
      <c r="Y25" s="206"/>
      <c r="Z25" s="206"/>
      <c r="AA25" s="206"/>
      <c r="AB25" s="206"/>
      <c r="AC25" s="206"/>
    </row>
    <row r="26" spans="1:29" s="17" customFormat="1" ht="13.5" x14ac:dyDescent="0.2">
      <c r="A26" s="202" t="s">
        <v>636</v>
      </c>
      <c r="B26" s="202"/>
      <c r="C26" s="202"/>
      <c r="D26" s="202"/>
      <c r="E26" s="211"/>
      <c r="F26" s="202"/>
      <c r="G26" s="202"/>
      <c r="H26" s="212"/>
      <c r="I26" s="213"/>
      <c r="J26" s="213"/>
      <c r="K26" s="213"/>
      <c r="L26" s="213"/>
      <c r="M26" s="213"/>
      <c r="N26" s="213"/>
      <c r="O26" s="213"/>
      <c r="P26" s="213"/>
      <c r="Q26" s="214"/>
      <c r="R26" s="214"/>
      <c r="S26" s="214"/>
      <c r="T26" s="214"/>
      <c r="U26" s="215"/>
      <c r="V26" s="216"/>
      <c r="W26" s="213"/>
      <c r="X26" s="213"/>
      <c r="Y26" s="213"/>
      <c r="Z26" s="213"/>
      <c r="AA26" s="213"/>
      <c r="AB26" s="213"/>
      <c r="AC26" s="213"/>
    </row>
    <row r="27" spans="1:29" s="17" customFormat="1" ht="13.5" x14ac:dyDescent="0.2">
      <c r="A27" s="217" t="s">
        <v>637</v>
      </c>
      <c r="B27" s="211"/>
      <c r="C27" s="202"/>
      <c r="D27" s="202"/>
      <c r="E27" s="211"/>
      <c r="F27" s="202"/>
      <c r="G27" s="202"/>
      <c r="H27" s="212"/>
      <c r="I27" s="213"/>
      <c r="J27" s="213"/>
      <c r="K27" s="213"/>
      <c r="L27" s="213"/>
      <c r="M27" s="213"/>
      <c r="N27" s="213"/>
      <c r="O27" s="213"/>
      <c r="P27" s="213"/>
      <c r="Q27" s="214"/>
      <c r="R27" s="214"/>
      <c r="S27" s="214"/>
      <c r="T27" s="214"/>
      <c r="U27" s="215"/>
      <c r="V27" s="216"/>
      <c r="W27" s="213"/>
      <c r="X27" s="213"/>
      <c r="Y27" s="213"/>
      <c r="Z27" s="213"/>
      <c r="AA27" s="213"/>
      <c r="AB27" s="213"/>
      <c r="AC27" s="213"/>
    </row>
    <row r="28" spans="1:29" s="17" customFormat="1" ht="20.100000000000001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7"/>
      <c r="R28" s="7"/>
      <c r="S28" s="7"/>
      <c r="T28" s="7"/>
      <c r="U28" s="7"/>
      <c r="V28" s="80"/>
      <c r="AB28" s="223"/>
      <c r="AC28" s="223"/>
    </row>
    <row r="29" spans="1:29" s="17" customFormat="1" ht="20.100000000000001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7"/>
      <c r="R29" s="7"/>
      <c r="S29" s="7"/>
      <c r="T29" s="7"/>
      <c r="U29" s="7"/>
      <c r="V29" s="80"/>
      <c r="AB29" s="223"/>
      <c r="AC29" s="223"/>
    </row>
    <row r="30" spans="1:29" s="17" customFormat="1" ht="20.100000000000001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7"/>
      <c r="R30" s="7"/>
      <c r="S30" s="7"/>
      <c r="T30" s="7"/>
      <c r="U30" s="7"/>
      <c r="V30" s="80"/>
      <c r="AB30" s="223"/>
      <c r="AC30" s="223"/>
    </row>
    <row r="31" spans="1:29" s="17" customFormat="1" ht="20.100000000000001" customHeight="1" x14ac:dyDescent="0.2">
      <c r="A31" s="50"/>
      <c r="B31" s="50"/>
      <c r="Q31" s="25"/>
      <c r="R31" s="25"/>
      <c r="S31" s="25"/>
      <c r="T31" s="25"/>
      <c r="U31" s="25"/>
      <c r="V31" s="80"/>
      <c r="AB31" s="223"/>
      <c r="AC31" s="223"/>
    </row>
    <row r="32" spans="1:29" s="17" customFormat="1" ht="20.100000000000001" customHeight="1" x14ac:dyDescent="0.2">
      <c r="A32" s="147"/>
      <c r="B32" s="50"/>
      <c r="Q32" s="25"/>
      <c r="R32" s="25"/>
      <c r="S32" s="25"/>
      <c r="T32" s="25"/>
      <c r="U32" s="25"/>
      <c r="V32" s="80"/>
    </row>
    <row r="33" spans="1:29" s="17" customFormat="1" ht="20.10000000000000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6"/>
      <c r="R33" s="6"/>
      <c r="S33" s="6"/>
      <c r="T33" s="6"/>
      <c r="U33" s="6"/>
      <c r="V33" s="81"/>
      <c r="W33" s="1"/>
      <c r="X33" s="1"/>
      <c r="Y33" s="1"/>
      <c r="Z33" s="1"/>
      <c r="AA33" s="1"/>
      <c r="AB33" s="1"/>
      <c r="AC33" s="1"/>
    </row>
    <row r="34" spans="1:29" s="17" customFormat="1" ht="20.10000000000000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6"/>
      <c r="S34" s="6"/>
      <c r="T34" s="6"/>
      <c r="U34" s="6"/>
      <c r="V34" s="81"/>
      <c r="W34" s="1"/>
      <c r="X34" s="1"/>
      <c r="Y34" s="1"/>
      <c r="Z34" s="1"/>
      <c r="AA34" s="1"/>
      <c r="AB34" s="1"/>
      <c r="AC34" s="1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25"/>
      <c r="AC35" s="25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25"/>
      <c r="AC36" s="25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25"/>
      <c r="AC37" s="25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25"/>
      <c r="AC38" s="25"/>
    </row>
    <row r="39" spans="1:29" s="17" customFormat="1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X39" s="25"/>
      <c r="Y39" s="25"/>
      <c r="Z39" s="25"/>
      <c r="AA39" s="25"/>
      <c r="AB39" s="25"/>
      <c r="AC39" s="25"/>
    </row>
    <row r="40" spans="1:29" s="17" customFormat="1" ht="20.100000000000001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7"/>
      <c r="R40" s="7"/>
      <c r="S40" s="7"/>
      <c r="T40" s="7"/>
      <c r="U40" s="7"/>
      <c r="V40" s="80"/>
      <c r="X40" s="25"/>
      <c r="Y40" s="25"/>
      <c r="Z40" s="25"/>
      <c r="AA40" s="25"/>
      <c r="AB40" s="25"/>
      <c r="AC40" s="25"/>
    </row>
    <row r="41" spans="1:29" s="17" customFormat="1" ht="20.100000000000001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7"/>
      <c r="R41" s="7"/>
      <c r="S41" s="7"/>
      <c r="T41" s="7"/>
      <c r="U41" s="7"/>
      <c r="V41" s="80"/>
      <c r="X41" s="25"/>
      <c r="Y41" s="25"/>
      <c r="Z41" s="25"/>
      <c r="AA41" s="25"/>
      <c r="AB41" s="25"/>
      <c r="AC41" s="25"/>
    </row>
    <row r="42" spans="1:29" s="17" customFormat="1" ht="20.100000000000001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7"/>
      <c r="R42" s="7"/>
      <c r="S42" s="7"/>
      <c r="T42" s="7"/>
      <c r="U42" s="7"/>
      <c r="V42" s="80"/>
      <c r="X42" s="25"/>
      <c r="Y42" s="25"/>
      <c r="Z42" s="25"/>
      <c r="AA42" s="25"/>
      <c r="AB42" s="25"/>
      <c r="AC42" s="25"/>
    </row>
    <row r="43" spans="1:29" s="17" customFormat="1" ht="20.100000000000001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7"/>
      <c r="R43" s="7"/>
      <c r="S43" s="7"/>
      <c r="T43" s="7"/>
      <c r="U43" s="7"/>
      <c r="V43" s="80"/>
      <c r="X43" s="25"/>
      <c r="Y43" s="25"/>
      <c r="Z43" s="25"/>
      <c r="AA43" s="25"/>
      <c r="AB43" s="25"/>
      <c r="AC43" s="25"/>
    </row>
    <row r="44" spans="1:29" s="17" customFormat="1" ht="20.100000000000001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7"/>
      <c r="R44" s="7"/>
      <c r="S44" s="7"/>
      <c r="T44" s="7"/>
      <c r="U44" s="7"/>
      <c r="V44" s="80"/>
      <c r="X44" s="25"/>
      <c r="Y44" s="25"/>
      <c r="Z44" s="25"/>
      <c r="AA44" s="25"/>
      <c r="AB44" s="25"/>
      <c r="AC44" s="25"/>
    </row>
    <row r="45" spans="1:29" s="17" customFormat="1" ht="20.100000000000001" customHeight="1" x14ac:dyDescent="0.2">
      <c r="A45" s="50"/>
      <c r="B45" s="50"/>
      <c r="Q45" s="25"/>
      <c r="R45" s="25"/>
      <c r="S45" s="25"/>
      <c r="T45" s="25"/>
      <c r="U45" s="25"/>
      <c r="V45" s="80"/>
      <c r="X45" s="25"/>
      <c r="Y45" s="25"/>
      <c r="Z45" s="25"/>
      <c r="AA45" s="25"/>
      <c r="AB45" s="25"/>
      <c r="AC45" s="25"/>
    </row>
    <row r="46" spans="1:29" s="17" customFormat="1" ht="20.100000000000001" customHeight="1" x14ac:dyDescent="0.2">
      <c r="A46" s="147"/>
      <c r="B46" s="50"/>
      <c r="Q46" s="25"/>
      <c r="R46" s="25"/>
      <c r="S46" s="25"/>
      <c r="T46" s="25"/>
      <c r="U46" s="25"/>
      <c r="V46" s="80"/>
      <c r="X46" s="25"/>
      <c r="Y46" s="25"/>
      <c r="Z46" s="25"/>
      <c r="AA46" s="25"/>
      <c r="AB46" s="25"/>
      <c r="AC46" s="25"/>
    </row>
    <row r="47" spans="1:29" x14ac:dyDescent="0.2">
      <c r="Q47" s="6"/>
      <c r="R47" s="6"/>
      <c r="S47" s="6"/>
      <c r="T47" s="6"/>
      <c r="U47" s="6"/>
    </row>
    <row r="48" spans="1:29" x14ac:dyDescent="0.2">
      <c r="Q48" s="6"/>
      <c r="R48" s="6"/>
      <c r="S48" s="6"/>
      <c r="T48" s="6"/>
      <c r="U48" s="6"/>
    </row>
    <row r="49" spans="2:21" ht="20.100000000000001" customHeight="1" x14ac:dyDescent="0.2">
      <c r="Q49" s="6"/>
      <c r="R49" s="6"/>
      <c r="S49" s="6"/>
      <c r="T49" s="6"/>
      <c r="U49" s="6"/>
    </row>
    <row r="50" spans="2:21" ht="20.100000000000001" customHeight="1" x14ac:dyDescent="0.2">
      <c r="Q50" s="6"/>
      <c r="R50" s="6"/>
      <c r="S50" s="6"/>
      <c r="T50" s="6"/>
      <c r="U50" s="6"/>
    </row>
    <row r="51" spans="2:21" ht="20.100000000000001" customHeight="1" x14ac:dyDescent="0.2">
      <c r="Q51" s="6"/>
      <c r="R51" s="6"/>
      <c r="S51" s="6"/>
      <c r="T51" s="6"/>
      <c r="U51" s="6"/>
    </row>
    <row r="52" spans="2:21" ht="20.100000000000001" customHeight="1" x14ac:dyDescent="0.2">
      <c r="Q52" s="6"/>
      <c r="R52" s="6"/>
      <c r="S52" s="6"/>
      <c r="T52" s="6"/>
      <c r="U52" s="6"/>
    </row>
    <row r="53" spans="2:21" ht="20.100000000000001" customHeight="1" x14ac:dyDescent="0.2">
      <c r="B53" s="50"/>
      <c r="C53" s="50"/>
      <c r="Q53" s="6"/>
      <c r="R53" s="6"/>
      <c r="S53" s="6"/>
      <c r="T53" s="6"/>
      <c r="U53" s="6"/>
    </row>
    <row r="54" spans="2:21" ht="20.100000000000001" customHeight="1" x14ac:dyDescent="0.2">
      <c r="B54" s="147"/>
      <c r="C54" s="50"/>
      <c r="Q54" s="6"/>
      <c r="R54" s="6"/>
      <c r="S54" s="6"/>
      <c r="T54" s="6"/>
      <c r="U54" s="6"/>
    </row>
    <row r="55" spans="2:21" ht="20.100000000000001" customHeight="1" x14ac:dyDescent="0.2">
      <c r="Q55" s="6"/>
      <c r="R55" s="6"/>
      <c r="S55" s="6"/>
      <c r="T55" s="6"/>
      <c r="U55" s="6"/>
    </row>
  </sheetData>
  <mergeCells count="3">
    <mergeCell ref="A4:A5"/>
    <mergeCell ref="A23:B23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1"/>
  <ignoredErrors>
    <ignoredError sqref="W23:X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50"/>
  <sheetViews>
    <sheetView showGridLines="0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3" width="8.85546875" style="1" hidden="1" customWidth="1"/>
    <col min="4" max="7" width="8.5703125" style="1" hidden="1" customWidth="1"/>
    <col min="8" max="8" width="10" style="1" hidden="1" customWidth="1"/>
    <col min="9" max="9" width="8.5703125" style="1" hidden="1" customWidth="1"/>
    <col min="10" max="14" width="10" style="1" hidden="1" customWidth="1"/>
    <col min="15" max="15" width="8.5703125" style="1" hidden="1" customWidth="1"/>
    <col min="16" max="16" width="10" style="1" hidden="1" customWidth="1"/>
    <col min="17" max="21" width="15.7109375" style="1" hidden="1" customWidth="1"/>
    <col min="22" max="22" width="15.7109375" style="81" hidden="1" customWidth="1"/>
    <col min="23" max="24" width="15.7109375" style="1" hidden="1" customWidth="1"/>
    <col min="25" max="29" width="15.7109375" style="1" customWidth="1"/>
    <col min="30" max="16384" width="9.140625" style="1"/>
  </cols>
  <sheetData>
    <row r="1" spans="1:29" s="12" customFormat="1" ht="20.100000000000001" customHeight="1" x14ac:dyDescent="0.25">
      <c r="A1" s="27" t="s">
        <v>569</v>
      </c>
      <c r="B1" s="28"/>
      <c r="C1" s="28"/>
      <c r="D1" s="28"/>
      <c r="E1" s="29"/>
      <c r="F1" s="28"/>
      <c r="G1" s="28"/>
      <c r="H1" s="30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78"/>
    </row>
    <row r="2" spans="1:29" s="12" customFormat="1" ht="20.100000000000001" customHeight="1" x14ac:dyDescent="0.25">
      <c r="A2" s="38" t="s">
        <v>570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</row>
    <row r="3" spans="1:29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106"/>
      <c r="Y3" s="106"/>
      <c r="Z3" s="106"/>
      <c r="AA3" s="106"/>
      <c r="AB3" s="106"/>
      <c r="AC3" s="106" t="s">
        <v>47</v>
      </c>
    </row>
    <row r="4" spans="1:29" s="14" customFormat="1" ht="20.100000000000001" customHeight="1" thickTop="1" x14ac:dyDescent="0.25">
      <c r="A4" s="250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51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26">
        <v>1</v>
      </c>
      <c r="B6" s="194" t="s">
        <v>78</v>
      </c>
      <c r="C6" s="71">
        <v>5868</v>
      </c>
      <c r="D6" s="71">
        <v>6442</v>
      </c>
      <c r="E6" s="71">
        <v>8112</v>
      </c>
      <c r="F6" s="71">
        <v>6633</v>
      </c>
      <c r="G6" s="71">
        <v>7466</v>
      </c>
      <c r="H6" s="71">
        <v>23339</v>
      </c>
      <c r="I6" s="71">
        <v>7448</v>
      </c>
      <c r="J6" s="71">
        <v>7126</v>
      </c>
      <c r="K6" s="71">
        <v>7281</v>
      </c>
      <c r="L6" s="71">
        <v>6588</v>
      </c>
      <c r="M6" s="71">
        <v>9686</v>
      </c>
      <c r="N6" s="71">
        <v>4351</v>
      </c>
      <c r="O6" s="71">
        <v>4937</v>
      </c>
      <c r="P6" s="71">
        <v>8472</v>
      </c>
      <c r="Q6" s="71">
        <v>4319</v>
      </c>
      <c r="R6" s="87">
        <v>4164</v>
      </c>
      <c r="S6" s="87">
        <v>1440</v>
      </c>
      <c r="T6" s="87">
        <v>2067</v>
      </c>
      <c r="U6" s="87">
        <v>1434</v>
      </c>
      <c r="V6" s="83">
        <v>7544.55</v>
      </c>
      <c r="W6" s="83">
        <v>857</v>
      </c>
      <c r="X6" s="224">
        <v>1266</v>
      </c>
      <c r="Y6" s="224">
        <v>1240</v>
      </c>
      <c r="Z6" s="224">
        <v>1480</v>
      </c>
      <c r="AA6" s="224">
        <v>1655</v>
      </c>
      <c r="AB6" s="224">
        <v>0</v>
      </c>
      <c r="AC6" s="224">
        <f>'[1]Sumut '!AC6-'[2]Sumut '!AC6</f>
        <v>2845.3223739599739</v>
      </c>
    </row>
    <row r="7" spans="1:29" s="17" customFormat="1" ht="20.100000000000001" customHeight="1" x14ac:dyDescent="0.25">
      <c r="A7" s="26">
        <v>2</v>
      </c>
      <c r="B7" s="194" t="s">
        <v>79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14670</v>
      </c>
      <c r="O7" s="72">
        <v>16058</v>
      </c>
      <c r="P7" s="72">
        <v>14521</v>
      </c>
      <c r="Q7" s="72">
        <v>14764</v>
      </c>
      <c r="R7" s="87">
        <v>16698</v>
      </c>
      <c r="S7" s="87">
        <v>16366</v>
      </c>
      <c r="T7" s="87">
        <v>16785</v>
      </c>
      <c r="U7" s="87">
        <v>16785</v>
      </c>
      <c r="V7" s="83">
        <v>7095.21</v>
      </c>
      <c r="W7" s="83">
        <v>18042</v>
      </c>
      <c r="X7" s="224">
        <v>17604</v>
      </c>
      <c r="Y7" s="224">
        <v>19493</v>
      </c>
      <c r="Z7" s="224">
        <v>19393</v>
      </c>
      <c r="AA7" s="224">
        <v>19393</v>
      </c>
      <c r="AB7" s="224">
        <v>0</v>
      </c>
      <c r="AC7" s="224">
        <f>'[1]Sumut '!AC7-'[2]Sumut '!AC7</f>
        <v>7863.3516509720021</v>
      </c>
    </row>
    <row r="8" spans="1:29" s="17" customFormat="1" ht="20.100000000000001" customHeight="1" x14ac:dyDescent="0.25">
      <c r="A8" s="26">
        <v>3</v>
      </c>
      <c r="B8" s="194" t="s">
        <v>80</v>
      </c>
      <c r="C8" s="71">
        <v>50322</v>
      </c>
      <c r="D8" s="71">
        <v>47958</v>
      </c>
      <c r="E8" s="71">
        <v>52049</v>
      </c>
      <c r="F8" s="71">
        <v>47854</v>
      </c>
      <c r="G8" s="71">
        <v>51477</v>
      </c>
      <c r="H8" s="71">
        <v>54639</v>
      </c>
      <c r="I8" s="71">
        <v>54722</v>
      </c>
      <c r="J8" s="71">
        <v>38588</v>
      </c>
      <c r="K8" s="71">
        <v>14098</v>
      </c>
      <c r="L8" s="71">
        <v>55328</v>
      </c>
      <c r="M8" s="71">
        <v>42702</v>
      </c>
      <c r="N8" s="71">
        <v>35200</v>
      </c>
      <c r="O8" s="71">
        <v>45388</v>
      </c>
      <c r="P8" s="71">
        <v>33657</v>
      </c>
      <c r="Q8" s="71">
        <v>33644</v>
      </c>
      <c r="R8" s="87">
        <v>15771</v>
      </c>
      <c r="S8" s="87">
        <v>15852</v>
      </c>
      <c r="T8" s="87">
        <v>16080</v>
      </c>
      <c r="U8" s="87">
        <v>16093</v>
      </c>
      <c r="V8" s="83">
        <v>10149.48</v>
      </c>
      <c r="W8" s="83">
        <v>15777</v>
      </c>
      <c r="X8" s="224">
        <v>16323</v>
      </c>
      <c r="Y8" s="224">
        <v>15686</v>
      </c>
      <c r="Z8" s="224">
        <v>16108</v>
      </c>
      <c r="AA8" s="224">
        <v>15873</v>
      </c>
      <c r="AB8" s="224">
        <v>0</v>
      </c>
      <c r="AC8" s="224">
        <f>'[1]Sumut '!AC8-'[2]Sumut '!AC8</f>
        <v>8306.4809338564719</v>
      </c>
    </row>
    <row r="9" spans="1:29" s="17" customFormat="1" ht="20.100000000000001" customHeight="1" x14ac:dyDescent="0.25">
      <c r="A9" s="26">
        <v>4</v>
      </c>
      <c r="B9" s="194" t="s">
        <v>81</v>
      </c>
      <c r="C9" s="71">
        <v>8983</v>
      </c>
      <c r="D9" s="71">
        <v>10652</v>
      </c>
      <c r="E9" s="71">
        <v>9485</v>
      </c>
      <c r="F9" s="71">
        <v>9015</v>
      </c>
      <c r="G9" s="71">
        <v>9068</v>
      </c>
      <c r="H9" s="71">
        <v>9524</v>
      </c>
      <c r="I9" s="71">
        <v>9524</v>
      </c>
      <c r="J9" s="71">
        <v>10900</v>
      </c>
      <c r="K9" s="71">
        <v>10900</v>
      </c>
      <c r="L9" s="71">
        <v>13303</v>
      </c>
      <c r="M9" s="71">
        <v>9715</v>
      </c>
      <c r="N9" s="71">
        <v>9715</v>
      </c>
      <c r="O9" s="71">
        <v>11549</v>
      </c>
      <c r="P9" s="71">
        <v>11440</v>
      </c>
      <c r="Q9" s="71">
        <v>12211</v>
      </c>
      <c r="R9" s="87">
        <v>10525</v>
      </c>
      <c r="S9" s="87">
        <v>10841</v>
      </c>
      <c r="T9" s="87">
        <v>10987</v>
      </c>
      <c r="U9" s="87">
        <v>10878</v>
      </c>
      <c r="V9" s="83">
        <v>6724.6</v>
      </c>
      <c r="W9" s="83">
        <v>10611</v>
      </c>
      <c r="X9" s="224">
        <v>10254</v>
      </c>
      <c r="Y9" s="224">
        <v>8658</v>
      </c>
      <c r="Z9" s="224">
        <v>8658</v>
      </c>
      <c r="AA9" s="224">
        <v>8982</v>
      </c>
      <c r="AB9" s="224">
        <v>0</v>
      </c>
      <c r="AC9" s="224">
        <f>'[1]Sumut '!AC9-'[2]Sumut '!AC9</f>
        <v>7358.8703890742372</v>
      </c>
    </row>
    <row r="10" spans="1:29" s="17" customFormat="1" ht="20.100000000000001" customHeight="1" x14ac:dyDescent="0.25">
      <c r="A10" s="26">
        <v>5</v>
      </c>
      <c r="B10" s="194" t="s">
        <v>82</v>
      </c>
      <c r="C10" s="71">
        <v>51315</v>
      </c>
      <c r="D10" s="71">
        <v>51245</v>
      </c>
      <c r="E10" s="71">
        <v>54195</v>
      </c>
      <c r="F10" s="71">
        <v>54195</v>
      </c>
      <c r="G10" s="71">
        <v>53432</v>
      </c>
      <c r="H10" s="71">
        <v>55509</v>
      </c>
      <c r="I10" s="71">
        <v>33767</v>
      </c>
      <c r="J10" s="71">
        <v>28252</v>
      </c>
      <c r="K10" s="71">
        <v>28252</v>
      </c>
      <c r="L10" s="71">
        <v>28368</v>
      </c>
      <c r="M10" s="71">
        <v>28368</v>
      </c>
      <c r="N10" s="71">
        <v>17235</v>
      </c>
      <c r="O10" s="71">
        <v>21573</v>
      </c>
      <c r="P10" s="71">
        <v>16835</v>
      </c>
      <c r="Q10" s="71">
        <v>16791</v>
      </c>
      <c r="R10" s="87">
        <v>16792</v>
      </c>
      <c r="S10" s="87">
        <v>16793</v>
      </c>
      <c r="T10" s="87">
        <v>16792</v>
      </c>
      <c r="U10" s="87">
        <v>16879</v>
      </c>
      <c r="V10" s="83">
        <v>5661.6</v>
      </c>
      <c r="W10" s="83">
        <v>17022</v>
      </c>
      <c r="X10" s="224">
        <v>17022</v>
      </c>
      <c r="Y10" s="224">
        <v>17628</v>
      </c>
      <c r="Z10" s="224">
        <v>17450</v>
      </c>
      <c r="AA10" s="224">
        <v>17430</v>
      </c>
      <c r="AB10" s="224">
        <v>0</v>
      </c>
      <c r="AC10" s="224">
        <f>'[1]Sumut '!AC10-'[2]Sumut '!AC10</f>
        <v>6038.4893930958606</v>
      </c>
    </row>
    <row r="11" spans="1:29" s="17" customFormat="1" ht="20.100000000000001" customHeight="1" x14ac:dyDescent="0.25">
      <c r="A11" s="26">
        <v>6</v>
      </c>
      <c r="B11" s="194" t="s">
        <v>83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23161</v>
      </c>
      <c r="K11" s="72">
        <v>23161</v>
      </c>
      <c r="L11" s="72">
        <v>27836</v>
      </c>
      <c r="M11" s="72">
        <v>28516</v>
      </c>
      <c r="N11" s="72">
        <v>26742</v>
      </c>
      <c r="O11" s="72">
        <v>14669</v>
      </c>
      <c r="P11" s="72">
        <v>17324</v>
      </c>
      <c r="Q11" s="72">
        <v>17602</v>
      </c>
      <c r="R11" s="87">
        <v>17679</v>
      </c>
      <c r="S11" s="87">
        <v>18595</v>
      </c>
      <c r="T11" s="87">
        <v>18198</v>
      </c>
      <c r="U11" s="87">
        <v>18269</v>
      </c>
      <c r="V11" s="83">
        <v>11843.82</v>
      </c>
      <c r="W11" s="83">
        <v>18416</v>
      </c>
      <c r="X11" s="224">
        <v>18170</v>
      </c>
      <c r="Y11" s="224">
        <v>18546</v>
      </c>
      <c r="Z11" s="224">
        <v>18515</v>
      </c>
      <c r="AA11" s="224">
        <v>16597</v>
      </c>
      <c r="AB11" s="224">
        <v>0</v>
      </c>
      <c r="AC11" s="224">
        <f>'[1]Sumut '!AC11-'[2]Sumut '!AC11</f>
        <v>12398.058176479968</v>
      </c>
    </row>
    <row r="12" spans="1:29" s="17" customFormat="1" ht="20.100000000000001" customHeight="1" x14ac:dyDescent="0.25">
      <c r="A12" s="26">
        <v>7</v>
      </c>
      <c r="B12" s="194" t="s">
        <v>84</v>
      </c>
      <c r="C12" s="71">
        <v>4970</v>
      </c>
      <c r="D12" s="71">
        <v>5373</v>
      </c>
      <c r="E12" s="71">
        <v>5843</v>
      </c>
      <c r="F12" s="71">
        <v>5846</v>
      </c>
      <c r="G12" s="71">
        <v>5843</v>
      </c>
      <c r="H12" s="71">
        <v>6476</v>
      </c>
      <c r="I12" s="71">
        <v>5358</v>
      </c>
      <c r="J12" s="71">
        <v>5074</v>
      </c>
      <c r="K12" s="71">
        <v>5074</v>
      </c>
      <c r="L12" s="71">
        <v>6640</v>
      </c>
      <c r="M12" s="71">
        <v>11203</v>
      </c>
      <c r="N12" s="71">
        <v>7125</v>
      </c>
      <c r="O12" s="71">
        <v>7564</v>
      </c>
      <c r="P12" s="71">
        <v>16089</v>
      </c>
      <c r="Q12" s="71">
        <v>4183</v>
      </c>
      <c r="R12" s="87">
        <v>4183</v>
      </c>
      <c r="S12" s="87">
        <v>591</v>
      </c>
      <c r="T12" s="87">
        <v>591</v>
      </c>
      <c r="U12" s="87">
        <v>591</v>
      </c>
      <c r="V12" s="83">
        <v>580.92999999999995</v>
      </c>
      <c r="W12" s="83">
        <v>591</v>
      </c>
      <c r="X12" s="224">
        <v>591</v>
      </c>
      <c r="Y12" s="224">
        <v>591</v>
      </c>
      <c r="Z12" s="224">
        <v>591</v>
      </c>
      <c r="AA12" s="224">
        <v>591</v>
      </c>
      <c r="AB12" s="224">
        <v>0</v>
      </c>
      <c r="AC12" s="224">
        <f>'[1]Sumut '!AC12-'[2]Sumut '!AC12</f>
        <v>0</v>
      </c>
    </row>
    <row r="13" spans="1:29" s="17" customFormat="1" ht="20.100000000000001" customHeight="1" x14ac:dyDescent="0.25">
      <c r="A13" s="26">
        <v>8</v>
      </c>
      <c r="B13" s="194" t="s">
        <v>85</v>
      </c>
      <c r="C13" s="71">
        <v>18243</v>
      </c>
      <c r="D13" s="71">
        <v>20659</v>
      </c>
      <c r="E13" s="71">
        <v>18843</v>
      </c>
      <c r="F13" s="71">
        <v>19783</v>
      </c>
      <c r="G13" s="71">
        <v>19758</v>
      </c>
      <c r="H13" s="71">
        <v>19756</v>
      </c>
      <c r="I13" s="71">
        <v>22818</v>
      </c>
      <c r="J13" s="71">
        <v>19893</v>
      </c>
      <c r="K13" s="71">
        <v>29104</v>
      </c>
      <c r="L13" s="71">
        <v>30557</v>
      </c>
      <c r="M13" s="71">
        <v>18675</v>
      </c>
      <c r="N13" s="71">
        <v>18032</v>
      </c>
      <c r="O13" s="71">
        <v>27341</v>
      </c>
      <c r="P13" s="71">
        <v>17872</v>
      </c>
      <c r="Q13" s="71">
        <v>4656</v>
      </c>
      <c r="R13" s="87">
        <v>5652</v>
      </c>
      <c r="S13" s="87">
        <v>5787</v>
      </c>
      <c r="T13" s="87">
        <v>5705</v>
      </c>
      <c r="U13" s="87">
        <v>5671</v>
      </c>
      <c r="V13" s="83">
        <v>8086.64</v>
      </c>
      <c r="W13" s="83">
        <v>6567</v>
      </c>
      <c r="X13" s="224">
        <v>6619</v>
      </c>
      <c r="Y13" s="224">
        <v>6620</v>
      </c>
      <c r="Z13" s="224">
        <v>6617</v>
      </c>
      <c r="AA13" s="224">
        <v>6612</v>
      </c>
      <c r="AB13" s="224">
        <v>0</v>
      </c>
      <c r="AC13" s="224">
        <f>'[1]Sumut '!AC13-'[2]Sumut '!AC13</f>
        <v>4693.1775190882454</v>
      </c>
    </row>
    <row r="14" spans="1:29" s="17" customFormat="1" ht="20.100000000000001" customHeight="1" x14ac:dyDescent="0.25">
      <c r="A14" s="26">
        <v>9</v>
      </c>
      <c r="B14" s="195" t="s">
        <v>86</v>
      </c>
      <c r="C14" s="71">
        <v>52406</v>
      </c>
      <c r="D14" s="71">
        <v>47668</v>
      </c>
      <c r="E14" s="71">
        <v>52506</v>
      </c>
      <c r="F14" s="71">
        <v>48675</v>
      </c>
      <c r="G14" s="71">
        <v>47668</v>
      </c>
      <c r="H14" s="71">
        <v>47483</v>
      </c>
      <c r="I14" s="71">
        <v>48915</v>
      </c>
      <c r="J14" s="71">
        <v>47659</v>
      </c>
      <c r="K14" s="71">
        <v>47659</v>
      </c>
      <c r="L14" s="71">
        <v>57537</v>
      </c>
      <c r="M14" s="71">
        <v>47668</v>
      </c>
      <c r="N14" s="71">
        <v>47668</v>
      </c>
      <c r="O14" s="71">
        <v>81311</v>
      </c>
      <c r="P14" s="71">
        <v>43807</v>
      </c>
      <c r="Q14" s="71">
        <v>42382</v>
      </c>
      <c r="R14" s="87">
        <v>39975</v>
      </c>
      <c r="S14" s="87">
        <v>42247</v>
      </c>
      <c r="T14" s="87">
        <v>42247</v>
      </c>
      <c r="U14" s="87">
        <v>42247</v>
      </c>
      <c r="V14" s="83">
        <v>27189.07</v>
      </c>
      <c r="W14" s="83">
        <v>41422</v>
      </c>
      <c r="X14" s="224">
        <v>41422</v>
      </c>
      <c r="Y14" s="224">
        <v>34590</v>
      </c>
      <c r="Z14" s="224">
        <v>32160</v>
      </c>
      <c r="AA14" s="224">
        <v>31914</v>
      </c>
      <c r="AB14" s="224">
        <v>0</v>
      </c>
      <c r="AC14" s="224">
        <f>'[1]Sumut '!AC14-'[2]Sumut '!AC14</f>
        <v>13896.090205172497</v>
      </c>
    </row>
    <row r="15" spans="1:29" s="17" customFormat="1" ht="20.100000000000001" customHeight="1" x14ac:dyDescent="0.25">
      <c r="A15" s="26">
        <v>10</v>
      </c>
      <c r="B15" s="195" t="s">
        <v>87</v>
      </c>
      <c r="C15" s="71">
        <v>5547</v>
      </c>
      <c r="D15" s="71">
        <v>10843</v>
      </c>
      <c r="E15" s="71">
        <v>10850</v>
      </c>
      <c r="F15" s="71">
        <v>11310</v>
      </c>
      <c r="G15" s="71">
        <v>11583</v>
      </c>
      <c r="H15" s="71">
        <v>11420</v>
      </c>
      <c r="I15" s="71">
        <v>11440</v>
      </c>
      <c r="J15" s="71">
        <v>14977</v>
      </c>
      <c r="K15" s="71">
        <v>14977</v>
      </c>
      <c r="L15" s="71">
        <v>13377</v>
      </c>
      <c r="M15" s="71">
        <v>12567</v>
      </c>
      <c r="N15" s="71">
        <v>10064</v>
      </c>
      <c r="O15" s="71">
        <v>14055</v>
      </c>
      <c r="P15" s="71">
        <v>0</v>
      </c>
      <c r="Q15" s="71">
        <v>10225</v>
      </c>
      <c r="R15" s="87">
        <v>10225</v>
      </c>
      <c r="S15" s="87">
        <v>10225</v>
      </c>
      <c r="T15" s="87">
        <v>10125</v>
      </c>
      <c r="U15" s="87">
        <v>10125</v>
      </c>
      <c r="V15" s="83">
        <v>3965.29</v>
      </c>
      <c r="W15" s="83">
        <v>10114</v>
      </c>
      <c r="X15" s="224">
        <v>9862</v>
      </c>
      <c r="Y15" s="224">
        <v>9778</v>
      </c>
      <c r="Z15" s="224">
        <v>9904</v>
      </c>
      <c r="AA15" s="224">
        <v>9877</v>
      </c>
      <c r="AB15" s="224">
        <v>0</v>
      </c>
      <c r="AC15" s="224">
        <f>'[1]Sumut '!AC15-'[2]Sumut '!AC15</f>
        <v>5049.6692094166783</v>
      </c>
    </row>
    <row r="16" spans="1:29" s="17" customFormat="1" ht="20.100000000000001" customHeight="1" x14ac:dyDescent="0.25">
      <c r="A16" s="26">
        <v>11</v>
      </c>
      <c r="B16" s="195" t="s">
        <v>88</v>
      </c>
      <c r="C16" s="71">
        <v>12745</v>
      </c>
      <c r="D16" s="71">
        <v>13319</v>
      </c>
      <c r="E16" s="71">
        <v>13563</v>
      </c>
      <c r="F16" s="71">
        <v>13532</v>
      </c>
      <c r="G16" s="71">
        <v>12762</v>
      </c>
      <c r="H16" s="71">
        <v>13024</v>
      </c>
      <c r="I16" s="71">
        <v>13024</v>
      </c>
      <c r="J16" s="71">
        <v>10019</v>
      </c>
      <c r="K16" s="71">
        <v>10019</v>
      </c>
      <c r="L16" s="71">
        <v>10429</v>
      </c>
      <c r="M16" s="71">
        <v>10356</v>
      </c>
      <c r="N16" s="71">
        <v>9842</v>
      </c>
      <c r="O16" s="71">
        <v>10482</v>
      </c>
      <c r="P16" s="71">
        <v>0</v>
      </c>
      <c r="Q16" s="71">
        <v>9113</v>
      </c>
      <c r="R16" s="87">
        <v>10723</v>
      </c>
      <c r="S16" s="87">
        <v>10739</v>
      </c>
      <c r="T16" s="87">
        <v>10667</v>
      </c>
      <c r="U16" s="87">
        <v>10667</v>
      </c>
      <c r="V16" s="83">
        <v>7526.49</v>
      </c>
      <c r="W16" s="83">
        <v>9618</v>
      </c>
      <c r="X16" s="224">
        <v>10219</v>
      </c>
      <c r="Y16" s="224">
        <v>9755</v>
      </c>
      <c r="Z16" s="224">
        <v>9781</v>
      </c>
      <c r="AA16" s="224">
        <v>9154</v>
      </c>
      <c r="AB16" s="224">
        <v>0</v>
      </c>
      <c r="AC16" s="224">
        <f>'[1]Sumut '!AC16-'[2]Sumut '!AC16</f>
        <v>12271.125465908233</v>
      </c>
    </row>
    <row r="17" spans="1:29" s="17" customFormat="1" ht="20.100000000000001" customHeight="1" x14ac:dyDescent="0.25">
      <c r="A17" s="26">
        <v>12</v>
      </c>
      <c r="B17" s="195" t="s">
        <v>89</v>
      </c>
      <c r="C17" s="71">
        <v>53462</v>
      </c>
      <c r="D17" s="71">
        <v>53742</v>
      </c>
      <c r="E17" s="71">
        <v>56836</v>
      </c>
      <c r="F17" s="71">
        <v>57774</v>
      </c>
      <c r="G17" s="71">
        <v>56027</v>
      </c>
      <c r="H17" s="71">
        <v>53957</v>
      </c>
      <c r="I17" s="71">
        <v>93954</v>
      </c>
      <c r="J17" s="71">
        <v>53381</v>
      </c>
      <c r="K17" s="71">
        <v>53381</v>
      </c>
      <c r="L17" s="71">
        <v>54879</v>
      </c>
      <c r="M17" s="71">
        <v>58672</v>
      </c>
      <c r="N17" s="71">
        <v>52780</v>
      </c>
      <c r="O17" s="71">
        <v>33480</v>
      </c>
      <c r="P17" s="71">
        <v>22841</v>
      </c>
      <c r="Q17" s="71">
        <v>22841</v>
      </c>
      <c r="R17" s="87">
        <v>23908</v>
      </c>
      <c r="S17" s="87">
        <v>26000</v>
      </c>
      <c r="T17" s="87">
        <v>25963</v>
      </c>
      <c r="U17" s="87">
        <v>26069</v>
      </c>
      <c r="V17" s="83">
        <v>17286.52</v>
      </c>
      <c r="W17" s="83">
        <v>23653</v>
      </c>
      <c r="X17" s="224">
        <v>24010</v>
      </c>
      <c r="Y17" s="224">
        <v>23314</v>
      </c>
      <c r="Z17" s="224">
        <v>23248</v>
      </c>
      <c r="AA17" s="224">
        <v>22540</v>
      </c>
      <c r="AB17" s="224">
        <v>0</v>
      </c>
      <c r="AC17" s="224">
        <f>'[1]Sumut '!AC17-'[2]Sumut '!AC17</f>
        <v>20014.273916434198</v>
      </c>
    </row>
    <row r="18" spans="1:29" s="17" customFormat="1" ht="20.100000000000001" customHeight="1" x14ac:dyDescent="0.25">
      <c r="A18" s="26">
        <v>13</v>
      </c>
      <c r="B18" s="195" t="s">
        <v>90</v>
      </c>
      <c r="C18" s="71">
        <v>9688</v>
      </c>
      <c r="D18" s="71">
        <v>9110</v>
      </c>
      <c r="E18" s="71">
        <v>11409</v>
      </c>
      <c r="F18" s="71">
        <v>12606</v>
      </c>
      <c r="G18" s="71">
        <v>9562</v>
      </c>
      <c r="H18" s="71">
        <v>10322</v>
      </c>
      <c r="I18" s="71">
        <v>10722</v>
      </c>
      <c r="J18" s="71">
        <v>10187</v>
      </c>
      <c r="K18" s="71">
        <v>10187</v>
      </c>
      <c r="L18" s="71">
        <v>9515</v>
      </c>
      <c r="M18" s="71">
        <v>9515</v>
      </c>
      <c r="N18" s="71">
        <v>10099</v>
      </c>
      <c r="O18" s="71">
        <v>19788</v>
      </c>
      <c r="P18" s="71">
        <v>7756</v>
      </c>
      <c r="Q18" s="71">
        <v>8345</v>
      </c>
      <c r="R18" s="87">
        <v>7864</v>
      </c>
      <c r="S18" s="87">
        <v>7847</v>
      </c>
      <c r="T18" s="87">
        <v>7083</v>
      </c>
      <c r="U18" s="87">
        <v>7091</v>
      </c>
      <c r="V18" s="83">
        <v>8881.49</v>
      </c>
      <c r="W18" s="83">
        <v>8379</v>
      </c>
      <c r="X18" s="224">
        <v>8384</v>
      </c>
      <c r="Y18" s="224">
        <v>8863</v>
      </c>
      <c r="Z18" s="224">
        <v>8642</v>
      </c>
      <c r="AA18" s="224">
        <v>8812</v>
      </c>
      <c r="AB18" s="224">
        <v>0</v>
      </c>
      <c r="AC18" s="224">
        <f>'[1]Sumut '!AC18-'[2]Sumut '!AC18</f>
        <v>5219.2743244160301</v>
      </c>
    </row>
    <row r="19" spans="1:29" s="17" customFormat="1" ht="20.100000000000001" customHeight="1" x14ac:dyDescent="0.25">
      <c r="A19" s="26">
        <v>14</v>
      </c>
      <c r="B19" s="195" t="s">
        <v>91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5335</v>
      </c>
      <c r="O19" s="72">
        <v>3468</v>
      </c>
      <c r="P19" s="72">
        <v>2860</v>
      </c>
      <c r="Q19" s="72">
        <v>2860</v>
      </c>
      <c r="R19" s="87">
        <v>1295</v>
      </c>
      <c r="S19" s="87">
        <v>3030</v>
      </c>
      <c r="T19" s="87">
        <v>3653</v>
      </c>
      <c r="U19" s="87">
        <v>3803</v>
      </c>
      <c r="V19" s="83">
        <v>4360.6099999999997</v>
      </c>
      <c r="W19" s="83">
        <v>2797</v>
      </c>
      <c r="X19" s="224">
        <v>1287</v>
      </c>
      <c r="Y19" s="224">
        <v>2204</v>
      </c>
      <c r="Z19" s="224">
        <v>1920</v>
      </c>
      <c r="AA19" s="224">
        <v>1785</v>
      </c>
      <c r="AB19" s="224">
        <v>0</v>
      </c>
      <c r="AC19" s="224">
        <f>'[1]Sumut '!AC19-'[2]Sumut '!AC19</f>
        <v>2207.0848035459567</v>
      </c>
    </row>
    <row r="20" spans="1:29" s="17" customFormat="1" ht="20.100000000000001" customHeight="1" x14ac:dyDescent="0.25">
      <c r="A20" s="26">
        <v>15</v>
      </c>
      <c r="B20" s="195" t="s">
        <v>92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10392</v>
      </c>
      <c r="O20" s="72">
        <v>11144</v>
      </c>
      <c r="P20" s="72">
        <v>11864</v>
      </c>
      <c r="Q20" s="72">
        <v>10715</v>
      </c>
      <c r="R20" s="87">
        <v>10811</v>
      </c>
      <c r="S20" s="87">
        <v>11596</v>
      </c>
      <c r="T20" s="87">
        <v>11596</v>
      </c>
      <c r="U20" s="87">
        <v>11635</v>
      </c>
      <c r="V20" s="83">
        <v>10000.86</v>
      </c>
      <c r="W20" s="83">
        <v>11199</v>
      </c>
      <c r="X20" s="224">
        <v>11199</v>
      </c>
      <c r="Y20" s="224">
        <v>11255</v>
      </c>
      <c r="Z20" s="224">
        <v>11268</v>
      </c>
      <c r="AA20" s="224">
        <v>11358</v>
      </c>
      <c r="AB20" s="224">
        <v>0</v>
      </c>
      <c r="AC20" s="224">
        <f>'[1]Sumut '!AC20-'[2]Sumut '!AC20</f>
        <v>8283.2073036408183</v>
      </c>
    </row>
    <row r="21" spans="1:29" s="17" customFormat="1" ht="20.100000000000001" customHeight="1" x14ac:dyDescent="0.25">
      <c r="A21" s="26">
        <v>16</v>
      </c>
      <c r="B21" s="195" t="s">
        <v>93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1141</v>
      </c>
      <c r="P21" s="72">
        <v>1230</v>
      </c>
      <c r="Q21" s="72">
        <v>1293</v>
      </c>
      <c r="R21" s="87">
        <v>1244</v>
      </c>
      <c r="S21" s="87">
        <v>1244</v>
      </c>
      <c r="T21" s="87">
        <v>1310</v>
      </c>
      <c r="U21" s="87">
        <v>1410</v>
      </c>
      <c r="V21" s="83">
        <v>781.12</v>
      </c>
      <c r="W21" s="83">
        <v>1393</v>
      </c>
      <c r="X21" s="224">
        <v>1351</v>
      </c>
      <c r="Y21" s="224">
        <v>1225</v>
      </c>
      <c r="Z21" s="224">
        <v>1233</v>
      </c>
      <c r="AA21" s="224">
        <v>1235</v>
      </c>
      <c r="AB21" s="224">
        <v>0</v>
      </c>
      <c r="AC21" s="224">
        <f>'[1]Sumut '!AC21-'[2]Sumut '!AC21</f>
        <v>784.8993482121416</v>
      </c>
    </row>
    <row r="22" spans="1:29" s="17" customFormat="1" ht="20.100000000000001" customHeight="1" x14ac:dyDescent="0.25">
      <c r="A22" s="26">
        <v>17</v>
      </c>
      <c r="B22" s="195" t="s">
        <v>94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3170</v>
      </c>
      <c r="O22" s="72">
        <v>4253</v>
      </c>
      <c r="P22" s="72">
        <v>0</v>
      </c>
      <c r="Q22" s="72">
        <v>3409</v>
      </c>
      <c r="R22" s="87">
        <v>3165</v>
      </c>
      <c r="S22" s="87">
        <v>2799</v>
      </c>
      <c r="T22" s="87">
        <v>2932</v>
      </c>
      <c r="U22" s="87">
        <v>3394</v>
      </c>
      <c r="V22" s="83">
        <v>1581.43</v>
      </c>
      <c r="W22" s="83">
        <v>3411</v>
      </c>
      <c r="X22" s="224">
        <v>3475</v>
      </c>
      <c r="Y22" s="224">
        <v>3578</v>
      </c>
      <c r="Z22" s="224">
        <v>3235</v>
      </c>
      <c r="AA22" s="224">
        <v>3141</v>
      </c>
      <c r="AB22" s="224">
        <v>0</v>
      </c>
      <c r="AC22" s="224">
        <f>'[1]Sumut '!AC22-'[2]Sumut '!AC22</f>
        <v>1439.5946003955223</v>
      </c>
    </row>
    <row r="23" spans="1:29" s="17" customFormat="1" ht="20.100000000000001" customHeight="1" x14ac:dyDescent="0.25">
      <c r="A23" s="26">
        <v>18</v>
      </c>
      <c r="B23" s="195" t="s">
        <v>95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31294</v>
      </c>
      <c r="O23" s="72">
        <v>48302</v>
      </c>
      <c r="P23" s="72">
        <v>30881</v>
      </c>
      <c r="Q23" s="72">
        <v>31250</v>
      </c>
      <c r="R23" s="87">
        <v>35673</v>
      </c>
      <c r="S23" s="87">
        <v>35673</v>
      </c>
      <c r="T23" s="87">
        <v>35378</v>
      </c>
      <c r="U23" s="87">
        <v>34148</v>
      </c>
      <c r="V23" s="83">
        <v>30208.53</v>
      </c>
      <c r="W23" s="83">
        <v>32413</v>
      </c>
      <c r="X23" s="224">
        <v>32319</v>
      </c>
      <c r="Y23" s="224">
        <v>32008</v>
      </c>
      <c r="Z23" s="224">
        <v>32058</v>
      </c>
      <c r="AA23" s="224">
        <v>32010</v>
      </c>
      <c r="AB23" s="224">
        <v>0</v>
      </c>
      <c r="AC23" s="224">
        <f>'[1]Sumut '!AC23-'[2]Sumut '!AC23</f>
        <v>16549.12514034472</v>
      </c>
    </row>
    <row r="24" spans="1:29" s="17" customFormat="1" ht="20.100000000000001" customHeight="1" x14ac:dyDescent="0.25">
      <c r="A24" s="26">
        <v>19</v>
      </c>
      <c r="B24" s="145" t="s">
        <v>96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15459</v>
      </c>
      <c r="R24" s="87">
        <v>15456</v>
      </c>
      <c r="S24" s="87">
        <v>15267</v>
      </c>
      <c r="T24" s="87">
        <v>16504</v>
      </c>
      <c r="U24" s="87">
        <v>16309</v>
      </c>
      <c r="V24" s="83">
        <v>9761.73</v>
      </c>
      <c r="W24" s="83">
        <v>14399</v>
      </c>
      <c r="X24" s="224">
        <v>14290</v>
      </c>
      <c r="Y24" s="224">
        <v>14059</v>
      </c>
      <c r="Z24" s="224">
        <v>13922.7</v>
      </c>
      <c r="AA24" s="224">
        <v>13951.3</v>
      </c>
      <c r="AB24" s="224">
        <v>0</v>
      </c>
      <c r="AC24" s="224">
        <f>'[1]Sumut '!AC24-'[2]Sumut '!AC24</f>
        <v>11184.175239661707</v>
      </c>
    </row>
    <row r="25" spans="1:29" s="17" customFormat="1" ht="20.100000000000001" customHeight="1" x14ac:dyDescent="0.25">
      <c r="A25" s="26">
        <v>20</v>
      </c>
      <c r="B25" s="145" t="s">
        <v>97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49" t="s">
        <v>48</v>
      </c>
      <c r="R25" s="87">
        <v>8498</v>
      </c>
      <c r="S25" s="87">
        <v>10710</v>
      </c>
      <c r="T25" s="87">
        <v>10669</v>
      </c>
      <c r="U25" s="87">
        <v>11625</v>
      </c>
      <c r="V25" s="83">
        <v>2549.34</v>
      </c>
      <c r="W25" s="83">
        <v>8029</v>
      </c>
      <c r="X25" s="224">
        <v>8459</v>
      </c>
      <c r="Y25" s="224">
        <v>8459</v>
      </c>
      <c r="Z25" s="224">
        <v>8896</v>
      </c>
      <c r="AA25" s="224">
        <v>8821</v>
      </c>
      <c r="AB25" s="224">
        <v>0</v>
      </c>
      <c r="AC25" s="224">
        <f>'[1]Sumut '!AC25-'[2]Sumut '!AC25</f>
        <v>1626.5803722624414</v>
      </c>
    </row>
    <row r="26" spans="1:29" s="17" customFormat="1" ht="20.100000000000001" customHeight="1" x14ac:dyDescent="0.25">
      <c r="A26" s="26">
        <v>21</v>
      </c>
      <c r="B26" s="145" t="s">
        <v>98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49" t="s">
        <v>48</v>
      </c>
      <c r="R26" s="87">
        <v>8268</v>
      </c>
      <c r="S26" s="87">
        <v>8746</v>
      </c>
      <c r="T26" s="87">
        <v>9350</v>
      </c>
      <c r="U26" s="87">
        <v>12325</v>
      </c>
      <c r="V26" s="83">
        <v>5090.8</v>
      </c>
      <c r="W26" s="83">
        <v>6630</v>
      </c>
      <c r="X26" s="224">
        <v>6758</v>
      </c>
      <c r="Y26" s="224">
        <v>6311</v>
      </c>
      <c r="Z26" s="224">
        <v>6344</v>
      </c>
      <c r="AA26" s="224">
        <v>8281</v>
      </c>
      <c r="AB26" s="224">
        <v>0</v>
      </c>
      <c r="AC26" s="224">
        <f>'[1]Sumut '!AC26-'[2]Sumut '!AC26</f>
        <v>4185.4334741159764</v>
      </c>
    </row>
    <row r="27" spans="1:29" s="17" customFormat="1" ht="20.100000000000001" customHeight="1" x14ac:dyDescent="0.25">
      <c r="A27" s="26">
        <v>22</v>
      </c>
      <c r="B27" s="145" t="s">
        <v>99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49" t="s">
        <v>48</v>
      </c>
      <c r="R27" s="87">
        <v>0</v>
      </c>
      <c r="S27" s="87">
        <v>329</v>
      </c>
      <c r="T27" s="87">
        <v>329</v>
      </c>
      <c r="U27" s="87">
        <v>359</v>
      </c>
      <c r="V27" s="83">
        <v>223.23</v>
      </c>
      <c r="W27" s="83">
        <v>429</v>
      </c>
      <c r="X27" s="224">
        <v>422</v>
      </c>
      <c r="Y27" s="224">
        <v>389</v>
      </c>
      <c r="Z27" s="224">
        <v>469.7</v>
      </c>
      <c r="AA27" s="224">
        <v>499</v>
      </c>
      <c r="AB27" s="224">
        <v>0</v>
      </c>
      <c r="AC27" s="224">
        <f>'[1]Sumut '!AC27-'[2]Sumut '!AC27</f>
        <v>117.9841123936734</v>
      </c>
    </row>
    <row r="28" spans="1:29" s="17" customFormat="1" ht="20.100000000000001" customHeight="1" x14ac:dyDescent="0.25">
      <c r="A28" s="26">
        <v>23</v>
      </c>
      <c r="B28" s="145" t="s">
        <v>100</v>
      </c>
      <c r="C28" s="72">
        <v>0</v>
      </c>
      <c r="D28" s="72">
        <v>0</v>
      </c>
      <c r="E28" s="72">
        <v>0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49" t="s">
        <v>48</v>
      </c>
      <c r="R28" s="87">
        <v>0</v>
      </c>
      <c r="S28" s="87">
        <v>3263</v>
      </c>
      <c r="T28" s="87">
        <v>3388</v>
      </c>
      <c r="U28" s="87">
        <v>1278</v>
      </c>
      <c r="V28" s="83">
        <v>1190.9000000000001</v>
      </c>
      <c r="W28" s="83">
        <v>800</v>
      </c>
      <c r="X28" s="224">
        <v>827</v>
      </c>
      <c r="Y28" s="224">
        <v>800</v>
      </c>
      <c r="Z28" s="224">
        <v>800</v>
      </c>
      <c r="AA28" s="224">
        <v>815</v>
      </c>
      <c r="AB28" s="224">
        <v>0</v>
      </c>
      <c r="AC28" s="224">
        <f>'[1]Sumut '!AC28-'[2]Sumut '!AC28</f>
        <v>1163.0900023985469</v>
      </c>
    </row>
    <row r="29" spans="1:29" s="17" customFormat="1" ht="20.100000000000001" customHeight="1" x14ac:dyDescent="0.25">
      <c r="A29" s="26">
        <v>24</v>
      </c>
      <c r="B29" s="145" t="s">
        <v>101</v>
      </c>
      <c r="C29" s="72">
        <v>0</v>
      </c>
      <c r="D29" s="72">
        <v>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49" t="s">
        <v>48</v>
      </c>
      <c r="R29" s="87">
        <v>0</v>
      </c>
      <c r="S29" s="87">
        <v>1195</v>
      </c>
      <c r="T29" s="87">
        <v>1422</v>
      </c>
      <c r="U29" s="87">
        <v>1422</v>
      </c>
      <c r="V29" s="83">
        <v>5904.52</v>
      </c>
      <c r="W29" s="83">
        <v>1422</v>
      </c>
      <c r="X29" s="224">
        <v>1631</v>
      </c>
      <c r="Y29" s="224">
        <v>1233</v>
      </c>
      <c r="Z29" s="224">
        <v>1428</v>
      </c>
      <c r="AA29" s="224">
        <v>1428</v>
      </c>
      <c r="AB29" s="224">
        <v>0</v>
      </c>
      <c r="AC29" s="224">
        <f>'[1]Sumut '!AC29-'[2]Sumut '!AC29</f>
        <v>4641.782753753826</v>
      </c>
    </row>
    <row r="30" spans="1:29" s="17" customFormat="1" ht="20.100000000000001" customHeight="1" x14ac:dyDescent="0.25">
      <c r="A30" s="26">
        <v>25</v>
      </c>
      <c r="B30" s="145" t="s">
        <v>102</v>
      </c>
      <c r="C30" s="72">
        <v>0</v>
      </c>
      <c r="D30" s="72">
        <v>0</v>
      </c>
      <c r="E30" s="72">
        <v>0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49" t="s">
        <v>48</v>
      </c>
      <c r="R30" s="87">
        <v>0</v>
      </c>
      <c r="S30" s="87">
        <v>320</v>
      </c>
      <c r="T30" s="87">
        <v>411</v>
      </c>
      <c r="U30" s="87">
        <v>168</v>
      </c>
      <c r="V30" s="83">
        <v>773.71</v>
      </c>
      <c r="W30" s="83">
        <v>118</v>
      </c>
      <c r="X30" s="224">
        <v>64</v>
      </c>
      <c r="Y30" s="224" t="s">
        <v>48</v>
      </c>
      <c r="Z30" s="224">
        <v>83</v>
      </c>
      <c r="AA30" s="224">
        <v>83</v>
      </c>
      <c r="AB30" s="224">
        <v>0</v>
      </c>
      <c r="AC30" s="224">
        <f>'[1]Sumut '!AC30-'[2]Sumut '!AC30</f>
        <v>0</v>
      </c>
    </row>
    <row r="31" spans="1:29" s="17" customFormat="1" ht="20.100000000000001" customHeight="1" x14ac:dyDescent="0.25">
      <c r="A31" s="26">
        <v>26</v>
      </c>
      <c r="B31" s="195" t="s">
        <v>103</v>
      </c>
      <c r="C31" s="71">
        <v>0</v>
      </c>
      <c r="D31" s="71">
        <v>0</v>
      </c>
      <c r="E31" s="71">
        <v>0</v>
      </c>
      <c r="F31" s="71">
        <v>0</v>
      </c>
      <c r="G31" s="71">
        <v>570</v>
      </c>
      <c r="H31" s="71">
        <v>327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49">
        <v>0</v>
      </c>
      <c r="R31" s="87">
        <v>0</v>
      </c>
      <c r="S31" s="87">
        <v>0</v>
      </c>
      <c r="T31" s="87">
        <v>0</v>
      </c>
      <c r="U31" s="87">
        <v>0</v>
      </c>
      <c r="V31" s="83">
        <v>0</v>
      </c>
      <c r="W31" s="83">
        <v>0</v>
      </c>
      <c r="X31" s="224">
        <v>0</v>
      </c>
      <c r="Y31" s="224" t="s">
        <v>48</v>
      </c>
      <c r="Z31" s="224">
        <v>0</v>
      </c>
      <c r="AA31" s="224">
        <v>0</v>
      </c>
      <c r="AB31" s="224">
        <v>0</v>
      </c>
      <c r="AC31" s="224">
        <f>'[1]Sumut '!AC31-'[2]Sumut '!AC31</f>
        <v>0</v>
      </c>
    </row>
    <row r="32" spans="1:29" s="17" customFormat="1" ht="20.100000000000001" customHeight="1" x14ac:dyDescent="0.25">
      <c r="A32" s="26">
        <v>27</v>
      </c>
      <c r="B32" s="195" t="s">
        <v>104</v>
      </c>
      <c r="C32" s="71">
        <v>559</v>
      </c>
      <c r="D32" s="71">
        <v>559</v>
      </c>
      <c r="E32" s="71">
        <v>559</v>
      </c>
      <c r="F32" s="71">
        <v>559</v>
      </c>
      <c r="G32" s="71">
        <v>550</v>
      </c>
      <c r="H32" s="71">
        <v>550</v>
      </c>
      <c r="I32" s="71">
        <v>550</v>
      </c>
      <c r="J32" s="71">
        <v>0</v>
      </c>
      <c r="K32" s="71">
        <v>550</v>
      </c>
      <c r="L32" s="71">
        <v>100</v>
      </c>
      <c r="M32" s="71">
        <v>148</v>
      </c>
      <c r="N32" s="71">
        <v>120</v>
      </c>
      <c r="O32" s="71">
        <v>0</v>
      </c>
      <c r="P32" s="71">
        <v>460</v>
      </c>
      <c r="Q32" s="71">
        <v>329</v>
      </c>
      <c r="R32" s="87">
        <v>222</v>
      </c>
      <c r="S32" s="87">
        <v>221</v>
      </c>
      <c r="T32" s="87">
        <v>196</v>
      </c>
      <c r="U32" s="87">
        <v>140</v>
      </c>
      <c r="V32" s="83">
        <v>165.97</v>
      </c>
      <c r="W32" s="83">
        <v>110</v>
      </c>
      <c r="X32" s="224">
        <v>97</v>
      </c>
      <c r="Y32" s="224">
        <v>97</v>
      </c>
      <c r="Z32" s="224">
        <v>85</v>
      </c>
      <c r="AA32" s="224">
        <v>89</v>
      </c>
      <c r="AB32" s="224">
        <v>0</v>
      </c>
      <c r="AC32" s="224">
        <f>'[1]Sumut '!AC32-'[2]Sumut '!AC32</f>
        <v>62.005318104054012</v>
      </c>
    </row>
    <row r="33" spans="1:29" s="17" customFormat="1" ht="20.100000000000001" customHeight="1" x14ac:dyDescent="0.25">
      <c r="A33" s="26">
        <v>28</v>
      </c>
      <c r="B33" s="195" t="s">
        <v>105</v>
      </c>
      <c r="C33" s="71">
        <v>2053</v>
      </c>
      <c r="D33" s="71">
        <v>2053</v>
      </c>
      <c r="E33" s="71">
        <v>2252</v>
      </c>
      <c r="F33" s="71">
        <v>2252</v>
      </c>
      <c r="G33" s="71">
        <v>2252</v>
      </c>
      <c r="H33" s="71">
        <v>2252</v>
      </c>
      <c r="I33" s="71">
        <v>2252</v>
      </c>
      <c r="J33" s="71">
        <v>2302</v>
      </c>
      <c r="K33" s="71">
        <v>2047</v>
      </c>
      <c r="L33" s="71">
        <v>2218</v>
      </c>
      <c r="M33" s="71">
        <v>2213</v>
      </c>
      <c r="N33" s="71">
        <v>2130</v>
      </c>
      <c r="O33" s="71">
        <v>4250</v>
      </c>
      <c r="P33" s="71">
        <v>2124</v>
      </c>
      <c r="Q33" s="71">
        <v>2273</v>
      </c>
      <c r="R33" s="87">
        <v>2280</v>
      </c>
      <c r="S33" s="87">
        <v>2382</v>
      </c>
      <c r="T33" s="87">
        <v>2317</v>
      </c>
      <c r="U33" s="87">
        <v>2209</v>
      </c>
      <c r="V33" s="83">
        <v>2141.4899999999998</v>
      </c>
      <c r="W33" s="83">
        <v>2078</v>
      </c>
      <c r="X33" s="224">
        <v>2098</v>
      </c>
      <c r="Y33" s="224">
        <v>2075</v>
      </c>
      <c r="Z33" s="224">
        <v>1929</v>
      </c>
      <c r="AA33" s="224">
        <v>1945</v>
      </c>
      <c r="AB33" s="224">
        <v>0</v>
      </c>
      <c r="AC33" s="224">
        <f>'[1]Sumut '!AC33-'[2]Sumut '!AC33</f>
        <v>1476.5091061858661</v>
      </c>
    </row>
    <row r="34" spans="1:29" s="17" customFormat="1" ht="20.100000000000001" customHeight="1" x14ac:dyDescent="0.25">
      <c r="A34" s="26">
        <v>29</v>
      </c>
      <c r="B34" s="195" t="s">
        <v>106</v>
      </c>
      <c r="C34" s="71">
        <v>443</v>
      </c>
      <c r="D34" s="71">
        <v>410</v>
      </c>
      <c r="E34" s="71">
        <v>400</v>
      </c>
      <c r="F34" s="71">
        <v>370</v>
      </c>
      <c r="G34" s="71">
        <v>340</v>
      </c>
      <c r="H34" s="71">
        <v>340</v>
      </c>
      <c r="I34" s="71">
        <v>340</v>
      </c>
      <c r="J34" s="71">
        <v>310</v>
      </c>
      <c r="K34" s="71">
        <v>310</v>
      </c>
      <c r="L34" s="71">
        <v>630</v>
      </c>
      <c r="M34" s="71">
        <v>290</v>
      </c>
      <c r="N34" s="71">
        <v>280</v>
      </c>
      <c r="O34" s="71">
        <v>560</v>
      </c>
      <c r="P34" s="71">
        <v>0</v>
      </c>
      <c r="Q34" s="71">
        <v>420</v>
      </c>
      <c r="R34" s="87">
        <v>545</v>
      </c>
      <c r="S34" s="87">
        <v>545</v>
      </c>
      <c r="T34" s="87">
        <v>545</v>
      </c>
      <c r="U34" s="87">
        <v>465</v>
      </c>
      <c r="V34" s="83">
        <v>380.96</v>
      </c>
      <c r="W34" s="83">
        <v>390</v>
      </c>
      <c r="X34" s="224">
        <v>315</v>
      </c>
      <c r="Y34" s="224">
        <v>315</v>
      </c>
      <c r="Z34" s="224">
        <v>267.20000000000005</v>
      </c>
      <c r="AA34" s="224">
        <v>221.6</v>
      </c>
      <c r="AB34" s="224">
        <v>0</v>
      </c>
      <c r="AC34" s="224">
        <f>'[1]Sumut '!AC34-'[2]Sumut '!AC34</f>
        <v>69.523755769908604</v>
      </c>
    </row>
    <row r="35" spans="1:29" s="17" customFormat="1" ht="20.100000000000001" customHeight="1" x14ac:dyDescent="0.25">
      <c r="A35" s="26">
        <v>30</v>
      </c>
      <c r="B35" s="195" t="s">
        <v>107</v>
      </c>
      <c r="C35" s="71">
        <v>363</v>
      </c>
      <c r="D35" s="71">
        <v>600</v>
      </c>
      <c r="E35" s="71">
        <v>643</v>
      </c>
      <c r="F35" s="71">
        <v>603</v>
      </c>
      <c r="G35" s="71">
        <v>418</v>
      </c>
      <c r="H35" s="71">
        <v>741</v>
      </c>
      <c r="I35" s="71">
        <v>1377</v>
      </c>
      <c r="J35" s="71">
        <v>1008</v>
      </c>
      <c r="K35" s="71">
        <v>1008</v>
      </c>
      <c r="L35" s="71">
        <v>708</v>
      </c>
      <c r="M35" s="71">
        <v>422</v>
      </c>
      <c r="N35" s="71">
        <v>422</v>
      </c>
      <c r="O35" s="71">
        <v>100</v>
      </c>
      <c r="P35" s="71">
        <v>509</v>
      </c>
      <c r="Q35" s="71">
        <v>509</v>
      </c>
      <c r="R35" s="87">
        <v>60</v>
      </c>
      <c r="S35" s="87">
        <v>509</v>
      </c>
      <c r="T35" s="87">
        <v>468</v>
      </c>
      <c r="U35" s="87">
        <v>468</v>
      </c>
      <c r="V35" s="83">
        <v>136.87</v>
      </c>
      <c r="W35" s="83">
        <v>468</v>
      </c>
      <c r="X35" s="224">
        <v>553</v>
      </c>
      <c r="Y35" s="224">
        <v>526</v>
      </c>
      <c r="Z35" s="224">
        <v>503</v>
      </c>
      <c r="AA35" s="224">
        <v>361</v>
      </c>
      <c r="AB35" s="224">
        <v>0</v>
      </c>
      <c r="AC35" s="224">
        <f>'[1]Sumut '!AC35-'[2]Sumut '!AC35</f>
        <v>126.50638722600274</v>
      </c>
    </row>
    <row r="36" spans="1:29" s="17" customFormat="1" ht="20.100000000000001" customHeight="1" x14ac:dyDescent="0.25">
      <c r="A36" s="26">
        <v>31</v>
      </c>
      <c r="B36" s="195" t="s">
        <v>108</v>
      </c>
      <c r="C36" s="71">
        <v>340</v>
      </c>
      <c r="D36" s="71">
        <v>690</v>
      </c>
      <c r="E36" s="71">
        <v>690</v>
      </c>
      <c r="F36" s="71">
        <v>370</v>
      </c>
      <c r="G36" s="71">
        <v>370</v>
      </c>
      <c r="H36" s="71">
        <v>567</v>
      </c>
      <c r="I36" s="71">
        <v>567</v>
      </c>
      <c r="J36" s="71">
        <v>596</v>
      </c>
      <c r="K36" s="71">
        <v>596</v>
      </c>
      <c r="L36" s="71">
        <v>645</v>
      </c>
      <c r="M36" s="71">
        <v>649</v>
      </c>
      <c r="N36" s="71">
        <v>645</v>
      </c>
      <c r="O36" s="71">
        <v>922</v>
      </c>
      <c r="P36" s="71">
        <v>645</v>
      </c>
      <c r="Q36" s="71">
        <v>645</v>
      </c>
      <c r="R36" s="87">
        <v>645</v>
      </c>
      <c r="S36" s="87">
        <v>645</v>
      </c>
      <c r="T36" s="87">
        <v>677</v>
      </c>
      <c r="U36" s="87">
        <v>657</v>
      </c>
      <c r="V36" s="83">
        <v>1214.9000000000001</v>
      </c>
      <c r="W36" s="83">
        <v>657</v>
      </c>
      <c r="X36" s="224">
        <v>657</v>
      </c>
      <c r="Y36" s="224">
        <v>657</v>
      </c>
      <c r="Z36" s="224">
        <v>657</v>
      </c>
      <c r="AA36" s="224">
        <v>657</v>
      </c>
      <c r="AB36" s="224">
        <v>0</v>
      </c>
      <c r="AC36" s="224">
        <f>'[1]Sumut '!AC36-'[2]Sumut '!AC36</f>
        <v>631.49754402917642</v>
      </c>
    </row>
    <row r="37" spans="1:29" s="17" customFormat="1" ht="20.100000000000001" customHeight="1" x14ac:dyDescent="0.25">
      <c r="A37" s="26">
        <v>32</v>
      </c>
      <c r="B37" s="195" t="s">
        <v>109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  <c r="L37" s="72">
        <v>2758</v>
      </c>
      <c r="M37" s="72">
        <v>2830</v>
      </c>
      <c r="N37" s="72">
        <v>2830</v>
      </c>
      <c r="O37" s="72">
        <v>2354</v>
      </c>
      <c r="P37" s="72">
        <v>3553</v>
      </c>
      <c r="Q37" s="72">
        <v>3573</v>
      </c>
      <c r="R37" s="87">
        <v>3455</v>
      </c>
      <c r="S37" s="87">
        <v>3455</v>
      </c>
      <c r="T37" s="87">
        <v>3641</v>
      </c>
      <c r="U37" s="87">
        <v>3649</v>
      </c>
      <c r="V37" s="83">
        <v>2778.04</v>
      </c>
      <c r="W37" s="83">
        <v>3809</v>
      </c>
      <c r="X37" s="224">
        <v>3831</v>
      </c>
      <c r="Y37" s="224">
        <v>3001</v>
      </c>
      <c r="Z37" s="224">
        <v>3001</v>
      </c>
      <c r="AA37" s="224">
        <v>3087</v>
      </c>
      <c r="AB37" s="224">
        <v>0</v>
      </c>
      <c r="AC37" s="224">
        <f>'[1]Sumut '!AC37-'[2]Sumut '!AC37</f>
        <v>2428.4026782974761</v>
      </c>
    </row>
    <row r="38" spans="1:29" s="17" customFormat="1" ht="20.100000000000001" customHeight="1" x14ac:dyDescent="0.25">
      <c r="A38" s="26">
        <v>33</v>
      </c>
      <c r="B38" s="145" t="s">
        <v>110</v>
      </c>
      <c r="C38" s="72">
        <v>0</v>
      </c>
      <c r="D38" s="72">
        <v>0</v>
      </c>
      <c r="E38" s="72">
        <v>0</v>
      </c>
      <c r="F38" s="72">
        <v>0</v>
      </c>
      <c r="G38" s="72">
        <v>0</v>
      </c>
      <c r="H38" s="72">
        <v>0</v>
      </c>
      <c r="I38" s="72">
        <v>0</v>
      </c>
      <c r="J38" s="72">
        <v>0</v>
      </c>
      <c r="K38" s="72">
        <v>0</v>
      </c>
      <c r="L38" s="72">
        <v>0</v>
      </c>
      <c r="M38" s="72">
        <v>0</v>
      </c>
      <c r="N38" s="72">
        <v>0</v>
      </c>
      <c r="O38" s="72">
        <v>0</v>
      </c>
      <c r="P38" s="72">
        <v>0</v>
      </c>
      <c r="Q38" s="72">
        <v>0</v>
      </c>
      <c r="R38" s="87">
        <v>0</v>
      </c>
      <c r="S38" s="87">
        <v>1229</v>
      </c>
      <c r="T38" s="87">
        <v>1448</v>
      </c>
      <c r="U38" s="87">
        <v>1399</v>
      </c>
      <c r="V38" s="83">
        <v>507.06</v>
      </c>
      <c r="W38" s="83">
        <v>1431</v>
      </c>
      <c r="X38" s="224">
        <v>387</v>
      </c>
      <c r="Y38" s="224">
        <v>989</v>
      </c>
      <c r="Z38" s="224">
        <v>823.2</v>
      </c>
      <c r="AA38" s="224">
        <v>823.2</v>
      </c>
      <c r="AB38" s="224">
        <v>0</v>
      </c>
      <c r="AC38" s="224">
        <f>'[1]Sumut '!AC38-'[2]Sumut '!AC38</f>
        <v>1032.3950668724085</v>
      </c>
    </row>
    <row r="39" spans="1:29" s="17" customFormat="1" ht="20.100000000000001" customHeight="1" thickBot="1" x14ac:dyDescent="0.3">
      <c r="A39" s="248" t="s">
        <v>13</v>
      </c>
      <c r="B39" s="249"/>
      <c r="C39" s="23">
        <v>277307</v>
      </c>
      <c r="D39" s="23">
        <v>281323</v>
      </c>
      <c r="E39" s="23">
        <v>298235</v>
      </c>
      <c r="F39" s="23">
        <v>291377</v>
      </c>
      <c r="G39" s="23">
        <v>289146</v>
      </c>
      <c r="H39" s="23">
        <v>310226</v>
      </c>
      <c r="I39" s="23">
        <v>316778</v>
      </c>
      <c r="J39" s="23">
        <v>273433</v>
      </c>
      <c r="K39" s="23">
        <v>258604</v>
      </c>
      <c r="L39" s="23">
        <v>321416</v>
      </c>
      <c r="M39" s="23">
        <v>294195</v>
      </c>
      <c r="N39" s="23">
        <v>320141</v>
      </c>
      <c r="O39" s="23">
        <v>384689</v>
      </c>
      <c r="P39" s="23">
        <v>264740</v>
      </c>
      <c r="Q39" s="23">
        <f t="shared" ref="Q39:X39" si="0">SUM(Q6:Q38)</f>
        <v>273811</v>
      </c>
      <c r="R39" s="79">
        <f t="shared" si="0"/>
        <v>275776</v>
      </c>
      <c r="S39" s="79">
        <f t="shared" si="0"/>
        <v>286481</v>
      </c>
      <c r="T39" s="79">
        <f t="shared" si="0"/>
        <v>289524</v>
      </c>
      <c r="U39" s="79">
        <f t="shared" si="0"/>
        <v>289662</v>
      </c>
      <c r="V39" s="79">
        <f t="shared" si="0"/>
        <v>202287.75999999995</v>
      </c>
      <c r="W39" s="79">
        <f t="shared" si="0"/>
        <v>273052</v>
      </c>
      <c r="X39" s="225">
        <f t="shared" si="0"/>
        <v>271766</v>
      </c>
      <c r="Y39" s="225">
        <f>SUM(Y6:Y38)</f>
        <v>263943</v>
      </c>
      <c r="Z39" s="225">
        <f>SUM(Z6:Z38)</f>
        <v>261469.80000000005</v>
      </c>
      <c r="AA39" s="225">
        <f>SUM(AA6:AA38)</f>
        <v>260021.1</v>
      </c>
      <c r="AB39" s="225">
        <f t="shared" ref="AB39:AC39" si="1">SUM(AB6:AB38)</f>
        <v>0</v>
      </c>
      <c r="AC39" s="225">
        <f t="shared" si="1"/>
        <v>163963.98056508464</v>
      </c>
    </row>
    <row r="40" spans="1:29" s="17" customFormat="1" ht="15" customHeight="1" x14ac:dyDescent="0.2">
      <c r="A40" s="201" t="s">
        <v>639</v>
      </c>
      <c r="B40" s="202"/>
      <c r="C40" s="203"/>
      <c r="D40" s="203"/>
      <c r="E40" s="204"/>
      <c r="F40" s="203"/>
      <c r="G40" s="203"/>
      <c r="H40" s="205"/>
      <c r="I40" s="206"/>
      <c r="J40" s="206"/>
      <c r="K40" s="206"/>
      <c r="L40" s="206"/>
      <c r="M40" s="206"/>
      <c r="N40" s="206"/>
      <c r="O40" s="206"/>
      <c r="P40" s="206"/>
      <c r="Q40" s="207"/>
      <c r="R40" s="207"/>
      <c r="S40" s="207"/>
      <c r="T40" s="207"/>
      <c r="U40" s="208"/>
      <c r="V40" s="209"/>
      <c r="W40" s="206"/>
      <c r="X40" s="206"/>
      <c r="Y40" s="206"/>
      <c r="Z40" s="206"/>
      <c r="AA40" s="206"/>
      <c r="AB40" s="206"/>
      <c r="AC40" s="206"/>
    </row>
    <row r="41" spans="1:29" s="17" customFormat="1" ht="15" customHeight="1" x14ac:dyDescent="0.2">
      <c r="A41" s="210" t="s">
        <v>638</v>
      </c>
      <c r="B41" s="202"/>
      <c r="C41" s="203"/>
      <c r="D41" s="203"/>
      <c r="E41" s="204"/>
      <c r="F41" s="203"/>
      <c r="G41" s="203"/>
      <c r="H41" s="205"/>
      <c r="I41" s="206"/>
      <c r="J41" s="206"/>
      <c r="K41" s="206"/>
      <c r="L41" s="206"/>
      <c r="M41" s="206"/>
      <c r="N41" s="206"/>
      <c r="O41" s="206"/>
      <c r="P41" s="206"/>
      <c r="Q41" s="207"/>
      <c r="R41" s="207"/>
      <c r="S41" s="207"/>
      <c r="T41" s="207"/>
      <c r="U41" s="208"/>
      <c r="V41" s="209"/>
      <c r="W41" s="206"/>
      <c r="X41" s="206"/>
      <c r="Y41" s="206"/>
      <c r="Z41" s="206"/>
      <c r="AA41" s="206"/>
      <c r="AB41" s="206"/>
      <c r="AC41" s="206"/>
    </row>
    <row r="42" spans="1:29" ht="13.5" x14ac:dyDescent="0.2">
      <c r="A42" s="202" t="s">
        <v>636</v>
      </c>
      <c r="B42" s="202"/>
      <c r="C42" s="202"/>
      <c r="D42" s="202"/>
      <c r="E42" s="211"/>
      <c r="F42" s="202"/>
      <c r="G42" s="202"/>
      <c r="H42" s="212"/>
      <c r="I42" s="213"/>
      <c r="J42" s="213"/>
      <c r="K42" s="213"/>
      <c r="L42" s="213"/>
      <c r="M42" s="213"/>
      <c r="N42" s="213"/>
      <c r="O42" s="213"/>
      <c r="P42" s="213"/>
      <c r="Q42" s="214"/>
      <c r="R42" s="214"/>
      <c r="S42" s="214"/>
      <c r="T42" s="214"/>
      <c r="U42" s="215"/>
      <c r="V42" s="216"/>
      <c r="W42" s="213"/>
      <c r="X42" s="213"/>
      <c r="Y42" s="213"/>
      <c r="Z42" s="213"/>
      <c r="AA42" s="213"/>
      <c r="AB42" s="213"/>
      <c r="AC42" s="213"/>
    </row>
    <row r="43" spans="1:29" ht="13.5" x14ac:dyDescent="0.2">
      <c r="A43" s="217" t="s">
        <v>637</v>
      </c>
      <c r="B43" s="211"/>
      <c r="C43" s="202"/>
      <c r="D43" s="202"/>
      <c r="E43" s="211"/>
      <c r="F43" s="202"/>
      <c r="G43" s="202"/>
      <c r="H43" s="212"/>
      <c r="I43" s="213"/>
      <c r="J43" s="213"/>
      <c r="K43" s="213"/>
      <c r="L43" s="213"/>
      <c r="M43" s="213"/>
      <c r="N43" s="213"/>
      <c r="O43" s="213"/>
      <c r="P43" s="213"/>
      <c r="Q43" s="214"/>
      <c r="R43" s="214"/>
      <c r="S43" s="214"/>
      <c r="T43" s="214"/>
      <c r="U43" s="215"/>
      <c r="V43" s="216"/>
      <c r="W43" s="213"/>
      <c r="X43" s="213"/>
      <c r="Y43" s="213"/>
      <c r="Z43" s="213"/>
      <c r="AA43" s="213"/>
      <c r="AB43" s="213"/>
      <c r="AC43" s="213"/>
    </row>
    <row r="44" spans="1:29" ht="20.100000000000001" customHeight="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7"/>
      <c r="R44" s="7"/>
      <c r="S44" s="7"/>
      <c r="T44" s="7"/>
      <c r="U44" s="7"/>
      <c r="V44" s="80"/>
      <c r="W44" s="17"/>
      <c r="X44" s="17"/>
      <c r="Y44" s="17"/>
      <c r="Z44" s="17"/>
      <c r="AA44" s="17"/>
      <c r="AB44" s="223"/>
      <c r="AC44" s="223"/>
    </row>
    <row r="45" spans="1:29" ht="20.100000000000001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7"/>
      <c r="R45" s="7"/>
      <c r="S45" s="7"/>
      <c r="T45" s="7"/>
      <c r="U45" s="7"/>
      <c r="V45" s="80"/>
      <c r="W45" s="17"/>
      <c r="X45" s="17"/>
      <c r="Y45" s="17"/>
      <c r="Z45" s="17"/>
      <c r="AA45" s="17"/>
      <c r="AB45" s="223"/>
      <c r="AC45" s="223"/>
    </row>
    <row r="46" spans="1:29" ht="20.100000000000001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7"/>
      <c r="R46" s="7"/>
      <c r="S46" s="7"/>
      <c r="T46" s="7"/>
      <c r="U46" s="7"/>
      <c r="V46" s="80"/>
      <c r="W46" s="17"/>
      <c r="X46" s="17"/>
      <c r="Y46" s="17"/>
      <c r="Z46" s="17"/>
      <c r="AA46" s="17"/>
      <c r="AB46" s="223"/>
      <c r="AC46" s="223"/>
    </row>
    <row r="47" spans="1:29" ht="20.100000000000001" customHeight="1" x14ac:dyDescent="0.2">
      <c r="A47" s="50"/>
      <c r="B47" s="50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25"/>
      <c r="R47" s="25"/>
      <c r="S47" s="25"/>
      <c r="T47" s="25"/>
      <c r="U47" s="25"/>
      <c r="V47" s="80"/>
      <c r="W47" s="17"/>
      <c r="X47" s="17"/>
      <c r="Y47" s="17"/>
      <c r="Z47" s="17"/>
      <c r="AA47" s="17"/>
      <c r="AB47" s="223"/>
      <c r="AC47" s="223"/>
    </row>
    <row r="48" spans="1:29" ht="20.100000000000001" customHeight="1" x14ac:dyDescent="0.2">
      <c r="A48" s="147"/>
      <c r="B48" s="50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25"/>
      <c r="R48" s="25"/>
      <c r="S48" s="25"/>
      <c r="T48" s="25"/>
      <c r="U48" s="25"/>
      <c r="V48" s="80"/>
      <c r="W48" s="17"/>
      <c r="X48" s="17"/>
      <c r="Y48" s="17"/>
      <c r="Z48" s="17"/>
      <c r="AA48" s="17"/>
      <c r="AB48" s="17"/>
      <c r="AC48" s="17"/>
    </row>
    <row r="49" spans="17:21" ht="20.100000000000001" customHeight="1" x14ac:dyDescent="0.2">
      <c r="Q49" s="6"/>
      <c r="R49" s="6"/>
      <c r="S49" s="6"/>
      <c r="T49" s="6"/>
      <c r="U49" s="6"/>
    </row>
    <row r="50" spans="17:21" ht="20.100000000000001" customHeight="1" x14ac:dyDescent="0.2">
      <c r="Q50" s="6"/>
      <c r="R50" s="6"/>
      <c r="S50" s="6"/>
      <c r="T50" s="6"/>
      <c r="U50" s="6"/>
    </row>
  </sheetData>
  <mergeCells count="3">
    <mergeCell ref="A4:A5"/>
    <mergeCell ref="A39:B39"/>
    <mergeCell ref="C4:AC4"/>
  </mergeCells>
  <printOptions horizontalCentered="1"/>
  <pageMargins left="0.98425196850393704" right="0.98425196850393704" top="0.78740157480314965" bottom="0.78740157480314965" header="0.51181102362204722" footer="0.51181102362204722"/>
  <pageSetup paperSize="9" scale="61" orientation="landscape" horizontalDpi="4294967293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AC50"/>
  <sheetViews>
    <sheetView showGridLines="0" topLeftCell="A2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16" width="5" style="1" hidden="1" customWidth="1"/>
    <col min="17" max="21" width="15.7109375" style="1" hidden="1" customWidth="1"/>
    <col min="22" max="22" width="15.7109375" style="81" hidden="1" customWidth="1"/>
    <col min="23" max="23" width="15.7109375" style="1" hidden="1" customWidth="1"/>
    <col min="24" max="24" width="15.7109375" style="6" hidden="1" customWidth="1"/>
    <col min="25" max="29" width="15.7109375" style="6" customWidth="1"/>
    <col min="30" max="16384" width="9.140625" style="1"/>
  </cols>
  <sheetData>
    <row r="1" spans="1:29" s="43" customFormat="1" ht="20.100000000000001" customHeight="1" x14ac:dyDescent="0.25">
      <c r="A1" s="27" t="s">
        <v>623</v>
      </c>
      <c r="C1" s="44"/>
      <c r="D1" s="44"/>
      <c r="E1" s="45"/>
      <c r="F1" s="44"/>
      <c r="G1" s="44"/>
      <c r="H1" s="46"/>
      <c r="I1" s="44"/>
      <c r="J1" s="44"/>
      <c r="K1" s="44"/>
      <c r="V1" s="84"/>
      <c r="X1" s="230"/>
      <c r="Y1" s="230"/>
      <c r="Z1" s="230"/>
      <c r="AA1" s="230"/>
      <c r="AB1" s="230"/>
      <c r="AC1" s="230"/>
    </row>
    <row r="2" spans="1:29" s="12" customFormat="1" ht="20.100000000000001" customHeight="1" x14ac:dyDescent="0.25">
      <c r="A2" s="38" t="s">
        <v>624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43" customFormat="1" ht="20.100000000000001" customHeight="1" thickBot="1" x14ac:dyDescent="0.3">
      <c r="A3" s="31"/>
      <c r="B3" s="47"/>
      <c r="C3" s="44"/>
      <c r="D3" s="44"/>
      <c r="E3" s="45"/>
      <c r="F3" s="44"/>
      <c r="G3" s="44"/>
      <c r="H3" s="46"/>
      <c r="I3" s="44"/>
      <c r="J3" s="44"/>
      <c r="K3" s="44"/>
      <c r="L3" s="44"/>
      <c r="M3" s="44"/>
      <c r="N3" s="44"/>
      <c r="O3" s="44"/>
      <c r="P3" s="44"/>
      <c r="Q3" s="44"/>
      <c r="R3" s="44"/>
      <c r="S3" s="47"/>
      <c r="T3" s="47"/>
      <c r="U3" s="105"/>
      <c r="V3" s="47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26">
        <v>1</v>
      </c>
      <c r="B6" s="144" t="s">
        <v>490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7">
        <v>941</v>
      </c>
      <c r="R6" s="86">
        <v>994</v>
      </c>
      <c r="S6" s="86">
        <v>972</v>
      </c>
      <c r="T6" s="86">
        <v>972</v>
      </c>
      <c r="U6" s="86">
        <v>2436</v>
      </c>
      <c r="V6" s="89">
        <v>3623.94</v>
      </c>
      <c r="W6" s="86">
        <v>2962</v>
      </c>
      <c r="X6" s="25">
        <v>4352</v>
      </c>
      <c r="Y6" s="25">
        <v>4350</v>
      </c>
      <c r="Z6" s="25">
        <v>4728</v>
      </c>
      <c r="AA6" s="25">
        <v>4763</v>
      </c>
      <c r="AB6" s="25">
        <v>0</v>
      </c>
      <c r="AC6" s="25">
        <f>'[1]Gorontalo '!AC6-'[2]Gorontalo '!AC6</f>
        <v>3605.8011711373983</v>
      </c>
    </row>
    <row r="7" spans="1:29" s="17" customFormat="1" ht="20.100000000000001" customHeight="1" x14ac:dyDescent="0.25">
      <c r="A7" s="26">
        <v>2</v>
      </c>
      <c r="B7" s="144" t="s">
        <v>491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7">
        <v>10786</v>
      </c>
      <c r="R7" s="86">
        <v>10673</v>
      </c>
      <c r="S7" s="86">
        <v>10778</v>
      </c>
      <c r="T7" s="86">
        <v>10832</v>
      </c>
      <c r="U7" s="86">
        <v>10567</v>
      </c>
      <c r="V7" s="89">
        <v>13368.38</v>
      </c>
      <c r="W7" s="86">
        <v>11215</v>
      </c>
      <c r="X7" s="25">
        <v>11210</v>
      </c>
      <c r="Y7" s="25">
        <v>11218</v>
      </c>
      <c r="Z7" s="25">
        <v>11560</v>
      </c>
      <c r="AA7" s="25">
        <v>11501</v>
      </c>
      <c r="AB7" s="25">
        <v>0</v>
      </c>
      <c r="AC7" s="25">
        <f>'[1]Gorontalo '!AC7-'[2]Gorontalo '!AC7</f>
        <v>14373.077120929702</v>
      </c>
    </row>
    <row r="8" spans="1:29" s="17" customFormat="1" ht="20.100000000000001" customHeight="1" x14ac:dyDescent="0.25">
      <c r="A8" s="26">
        <v>3</v>
      </c>
      <c r="B8" s="156" t="s">
        <v>492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7">
        <v>2355</v>
      </c>
      <c r="R8" s="86">
        <v>2472</v>
      </c>
      <c r="S8" s="86">
        <v>2316</v>
      </c>
      <c r="T8" s="86">
        <v>2821</v>
      </c>
      <c r="U8" s="86">
        <v>2657</v>
      </c>
      <c r="V8" s="89">
        <v>2529.63</v>
      </c>
      <c r="W8" s="86">
        <v>3226</v>
      </c>
      <c r="X8" s="25">
        <v>2883</v>
      </c>
      <c r="Y8" s="25">
        <v>3001</v>
      </c>
      <c r="Z8" s="25">
        <v>3001</v>
      </c>
      <c r="AA8" s="25">
        <v>3001</v>
      </c>
      <c r="AB8" s="25">
        <v>0</v>
      </c>
      <c r="AC8" s="25">
        <f>'[1]Gorontalo '!AC8-'[2]Gorontalo '!AC8</f>
        <v>3325.0837200234942</v>
      </c>
    </row>
    <row r="9" spans="1:29" s="17" customFormat="1" ht="20.100000000000001" customHeight="1" x14ac:dyDescent="0.25">
      <c r="A9" s="26">
        <v>4</v>
      </c>
      <c r="B9" s="156" t="s">
        <v>493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7">
        <v>1829</v>
      </c>
      <c r="R9" s="86">
        <v>2381</v>
      </c>
      <c r="S9" s="86">
        <v>2006</v>
      </c>
      <c r="T9" s="86">
        <v>2006</v>
      </c>
      <c r="U9" s="86">
        <v>2006</v>
      </c>
      <c r="V9" s="89">
        <v>2072.86</v>
      </c>
      <c r="W9" s="86">
        <v>2159</v>
      </c>
      <c r="X9" s="25">
        <v>2066</v>
      </c>
      <c r="Y9" s="25">
        <v>2098</v>
      </c>
      <c r="Z9" s="25">
        <v>2101</v>
      </c>
      <c r="AA9" s="25">
        <v>2109</v>
      </c>
      <c r="AB9" s="25">
        <v>0</v>
      </c>
      <c r="AC9" s="25">
        <f>'[1]Gorontalo '!AC9-'[2]Gorontalo '!AC9</f>
        <v>2170.5495534244569</v>
      </c>
    </row>
    <row r="10" spans="1:29" s="17" customFormat="1" ht="20.100000000000001" customHeight="1" x14ac:dyDescent="0.25">
      <c r="A10" s="26">
        <v>5</v>
      </c>
      <c r="B10" s="145" t="s">
        <v>494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7">
        <v>3037</v>
      </c>
      <c r="R10" s="86">
        <v>3421</v>
      </c>
      <c r="S10" s="86">
        <v>3678</v>
      </c>
      <c r="T10" s="86">
        <v>4468</v>
      </c>
      <c r="U10" s="86">
        <v>4301</v>
      </c>
      <c r="V10" s="89">
        <v>2907.69</v>
      </c>
      <c r="W10" s="86">
        <v>4979</v>
      </c>
      <c r="X10" s="25">
        <v>5412</v>
      </c>
      <c r="Y10" s="25">
        <v>5547</v>
      </c>
      <c r="Z10" s="25">
        <v>5381</v>
      </c>
      <c r="AA10" s="25">
        <v>5381</v>
      </c>
      <c r="AB10" s="25">
        <v>0</v>
      </c>
      <c r="AC10" s="25">
        <f>'[1]Gorontalo '!AC10-'[2]Gorontalo '!AC10</f>
        <v>3379.5910341235422</v>
      </c>
    </row>
    <row r="11" spans="1:29" s="17" customFormat="1" ht="20.100000000000001" customHeight="1" x14ac:dyDescent="0.25">
      <c r="A11" s="26">
        <v>6</v>
      </c>
      <c r="B11" s="157" t="s">
        <v>495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7">
        <v>925</v>
      </c>
      <c r="R11" s="86">
        <v>916</v>
      </c>
      <c r="S11" s="86">
        <v>916</v>
      </c>
      <c r="T11" s="86">
        <v>916</v>
      </c>
      <c r="U11" s="86">
        <v>916</v>
      </c>
      <c r="V11" s="89">
        <v>963.48</v>
      </c>
      <c r="W11" s="86">
        <v>901</v>
      </c>
      <c r="X11" s="25">
        <v>853</v>
      </c>
      <c r="Y11" s="25">
        <v>852</v>
      </c>
      <c r="Z11" s="25">
        <v>843</v>
      </c>
      <c r="AA11" s="25">
        <v>843</v>
      </c>
      <c r="AB11" s="25">
        <v>0</v>
      </c>
      <c r="AC11" s="25">
        <f>'[1]Gorontalo '!AC11-'[2]Gorontalo '!AC11</f>
        <v>1085.5214607618418</v>
      </c>
    </row>
    <row r="12" spans="1:29" s="17" customFormat="1" ht="20.100000000000001" customHeight="1" thickBot="1" x14ac:dyDescent="0.3">
      <c r="A12" s="248" t="s">
        <v>37</v>
      </c>
      <c r="B12" s="249"/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23">
        <f t="shared" ref="Q12:X12" si="0">SUM(Q6:Q11)</f>
        <v>19873</v>
      </c>
      <c r="R12" s="79">
        <f t="shared" si="0"/>
        <v>20857</v>
      </c>
      <c r="S12" s="79">
        <f t="shared" si="0"/>
        <v>20666</v>
      </c>
      <c r="T12" s="79">
        <f t="shared" si="0"/>
        <v>22015</v>
      </c>
      <c r="U12" s="79">
        <f t="shared" si="0"/>
        <v>22883</v>
      </c>
      <c r="V12" s="79">
        <f t="shared" si="0"/>
        <v>25465.98</v>
      </c>
      <c r="W12" s="79">
        <f t="shared" si="0"/>
        <v>25442</v>
      </c>
      <c r="X12" s="23">
        <f t="shared" si="0"/>
        <v>26776</v>
      </c>
      <c r="Y12" s="23">
        <f t="shared" ref="Y12:Z12" si="1">SUM(Y6:Y11)</f>
        <v>27066</v>
      </c>
      <c r="Z12" s="23">
        <f t="shared" si="1"/>
        <v>27614</v>
      </c>
      <c r="AA12" s="23">
        <f>SUM(AA6:AA11)</f>
        <v>27598</v>
      </c>
      <c r="AB12" s="23">
        <f t="shared" ref="AB12:AC12" si="2">SUM(AB6:AB11)</f>
        <v>0</v>
      </c>
      <c r="AC12" s="23">
        <f t="shared" si="2"/>
        <v>27939.624060400434</v>
      </c>
    </row>
    <row r="13" spans="1:29" s="17" customFormat="1" ht="15" customHeight="1" x14ac:dyDescent="0.2">
      <c r="A13" s="201" t="s">
        <v>639</v>
      </c>
      <c r="B13" s="202"/>
      <c r="C13" s="203"/>
      <c r="D13" s="203"/>
      <c r="E13" s="204"/>
      <c r="F13" s="203"/>
      <c r="G13" s="203"/>
      <c r="H13" s="205"/>
      <c r="I13" s="206"/>
      <c r="J13" s="206"/>
      <c r="K13" s="206"/>
      <c r="L13" s="206"/>
      <c r="M13" s="206"/>
      <c r="N13" s="206"/>
      <c r="O13" s="206"/>
      <c r="P13" s="206"/>
      <c r="Q13" s="207"/>
      <c r="R13" s="207"/>
      <c r="S13" s="207"/>
      <c r="T13" s="207"/>
      <c r="U13" s="208"/>
      <c r="V13" s="209"/>
      <c r="W13" s="206"/>
      <c r="X13" s="206"/>
      <c r="Y13" s="206"/>
      <c r="Z13" s="206"/>
      <c r="AA13" s="206"/>
      <c r="AB13" s="206"/>
      <c r="AC13" s="206"/>
    </row>
    <row r="14" spans="1:29" s="17" customFormat="1" ht="15" customHeight="1" x14ac:dyDescent="0.2">
      <c r="A14" s="210" t="s">
        <v>638</v>
      </c>
      <c r="B14" s="202"/>
      <c r="C14" s="203"/>
      <c r="D14" s="203"/>
      <c r="E14" s="204"/>
      <c r="F14" s="203"/>
      <c r="G14" s="203"/>
      <c r="H14" s="205"/>
      <c r="I14" s="206"/>
      <c r="J14" s="206"/>
      <c r="K14" s="206"/>
      <c r="L14" s="206"/>
      <c r="M14" s="206"/>
      <c r="N14" s="206"/>
      <c r="O14" s="206"/>
      <c r="P14" s="206"/>
      <c r="Q14" s="207"/>
      <c r="R14" s="207"/>
      <c r="S14" s="207"/>
      <c r="T14" s="207"/>
      <c r="U14" s="208"/>
      <c r="V14" s="209"/>
      <c r="W14" s="206"/>
      <c r="X14" s="206"/>
      <c r="Y14" s="206"/>
      <c r="Z14" s="206"/>
      <c r="AA14" s="206"/>
      <c r="AB14" s="206"/>
      <c r="AC14" s="206"/>
    </row>
    <row r="15" spans="1:29" s="17" customFormat="1" ht="13.5" x14ac:dyDescent="0.2">
      <c r="A15" s="202" t="s">
        <v>636</v>
      </c>
      <c r="B15" s="202"/>
      <c r="C15" s="202"/>
      <c r="D15" s="202"/>
      <c r="E15" s="211"/>
      <c r="F15" s="202"/>
      <c r="G15" s="202"/>
      <c r="H15" s="212"/>
      <c r="I15" s="213"/>
      <c r="J15" s="213"/>
      <c r="K15" s="213"/>
      <c r="L15" s="213"/>
      <c r="M15" s="213"/>
      <c r="N15" s="213"/>
      <c r="O15" s="213"/>
      <c r="P15" s="213"/>
      <c r="Q15" s="214"/>
      <c r="R15" s="214"/>
      <c r="S15" s="214"/>
      <c r="T15" s="214"/>
      <c r="U15" s="215"/>
      <c r="V15" s="216"/>
      <c r="W15" s="213"/>
      <c r="X15" s="213"/>
      <c r="Y15" s="213"/>
      <c r="Z15" s="213"/>
      <c r="AA15" s="213"/>
      <c r="AB15" s="213"/>
      <c r="AC15" s="213"/>
    </row>
    <row r="16" spans="1:29" s="17" customFormat="1" ht="13.5" x14ac:dyDescent="0.2">
      <c r="A16" s="217" t="s">
        <v>637</v>
      </c>
      <c r="B16" s="211"/>
      <c r="C16" s="202"/>
      <c r="D16" s="202"/>
      <c r="E16" s="211"/>
      <c r="F16" s="202"/>
      <c r="G16" s="202"/>
      <c r="H16" s="212"/>
      <c r="I16" s="213"/>
      <c r="J16" s="213"/>
      <c r="K16" s="213"/>
      <c r="L16" s="213"/>
      <c r="M16" s="213"/>
      <c r="N16" s="213"/>
      <c r="O16" s="213"/>
      <c r="P16" s="213"/>
      <c r="Q16" s="214"/>
      <c r="R16" s="214"/>
      <c r="S16" s="214"/>
      <c r="T16" s="214"/>
      <c r="U16" s="215"/>
      <c r="V16" s="216"/>
      <c r="W16" s="213"/>
      <c r="X16" s="213"/>
      <c r="Y16" s="213"/>
      <c r="Z16" s="213"/>
      <c r="AA16" s="213"/>
      <c r="AB16" s="213"/>
      <c r="AC16" s="213"/>
    </row>
    <row r="17" spans="1:29" s="17" customFormat="1" ht="20.100000000000001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7"/>
      <c r="R17" s="7"/>
      <c r="S17" s="7"/>
      <c r="T17" s="7"/>
      <c r="U17" s="7"/>
      <c r="V17" s="80"/>
      <c r="AB17" s="223"/>
      <c r="AC17" s="223"/>
    </row>
    <row r="18" spans="1:29" s="17" customFormat="1" ht="20.100000000000001" customHeigh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7"/>
      <c r="R18" s="7"/>
      <c r="S18" s="7"/>
      <c r="T18" s="7"/>
      <c r="U18" s="7"/>
      <c r="V18" s="80"/>
      <c r="AB18" s="223"/>
      <c r="AC18" s="223"/>
    </row>
    <row r="19" spans="1:29" s="17" customFormat="1" ht="20.100000000000001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7"/>
      <c r="R19" s="7"/>
      <c r="S19" s="7"/>
      <c r="T19" s="7"/>
      <c r="U19" s="7"/>
      <c r="V19" s="80"/>
      <c r="AB19" s="223"/>
      <c r="AC19" s="223"/>
    </row>
    <row r="20" spans="1:29" s="17" customFormat="1" ht="20.100000000000001" customHeight="1" x14ac:dyDescent="0.2">
      <c r="A20" s="50"/>
      <c r="B20" s="50"/>
      <c r="Q20" s="25"/>
      <c r="R20" s="25"/>
      <c r="S20" s="25"/>
      <c r="T20" s="25"/>
      <c r="U20" s="25"/>
      <c r="V20" s="80"/>
      <c r="AB20" s="223"/>
      <c r="AC20" s="223"/>
    </row>
    <row r="21" spans="1:29" s="17" customFormat="1" ht="20.100000000000001" customHeight="1" x14ac:dyDescent="0.2">
      <c r="A21" s="147"/>
      <c r="B21" s="50"/>
      <c r="Q21" s="25"/>
      <c r="R21" s="25"/>
      <c r="S21" s="25"/>
      <c r="T21" s="25"/>
      <c r="U21" s="25"/>
      <c r="V21" s="80"/>
    </row>
    <row r="22" spans="1:29" s="17" customFormat="1" ht="20.10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6"/>
      <c r="R22" s="6"/>
      <c r="S22" s="6"/>
      <c r="T22" s="6"/>
      <c r="U22" s="6"/>
      <c r="V22" s="81"/>
      <c r="W22" s="1"/>
      <c r="X22" s="1"/>
      <c r="Y22" s="1"/>
      <c r="Z22" s="1"/>
      <c r="AA22" s="1"/>
      <c r="AB22" s="1"/>
      <c r="AC22" s="1"/>
    </row>
    <row r="23" spans="1:29" s="17" customFormat="1" ht="20.10000000000000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6"/>
      <c r="R23" s="6"/>
      <c r="S23" s="6"/>
      <c r="T23" s="6"/>
      <c r="U23" s="6"/>
      <c r="V23" s="81"/>
      <c r="W23" s="1"/>
      <c r="X23" s="1"/>
      <c r="Y23" s="1"/>
      <c r="Z23" s="1"/>
      <c r="AA23" s="1"/>
      <c r="AB23" s="1"/>
      <c r="AC23" s="1"/>
    </row>
    <row r="24" spans="1:29" s="17" customFormat="1" ht="20.100000000000001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7"/>
      <c r="R24" s="7"/>
      <c r="S24" s="7"/>
      <c r="T24" s="7"/>
      <c r="U24" s="7"/>
      <c r="V24" s="80"/>
      <c r="X24" s="25"/>
      <c r="Y24" s="25"/>
      <c r="Z24" s="25"/>
      <c r="AA24" s="25"/>
      <c r="AB24" s="25"/>
      <c r="AC24" s="25"/>
    </row>
    <row r="25" spans="1:29" s="17" customFormat="1" ht="20.100000000000001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7"/>
      <c r="R25" s="7"/>
      <c r="S25" s="7"/>
      <c r="T25" s="7"/>
      <c r="U25" s="7"/>
      <c r="V25" s="80"/>
      <c r="X25" s="25"/>
      <c r="Y25" s="25"/>
      <c r="Z25" s="25"/>
      <c r="AA25" s="25"/>
      <c r="AB25" s="25"/>
      <c r="AC25" s="25"/>
    </row>
    <row r="26" spans="1:29" s="17" customFormat="1" ht="20.100000000000001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7"/>
      <c r="R26" s="7"/>
      <c r="S26" s="7"/>
      <c r="T26" s="7"/>
      <c r="U26" s="7"/>
      <c r="V26" s="80"/>
      <c r="X26" s="25"/>
      <c r="Y26" s="25"/>
      <c r="Z26" s="25"/>
      <c r="AA26" s="25"/>
      <c r="AB26" s="25"/>
      <c r="AC26" s="25"/>
    </row>
    <row r="27" spans="1:29" s="17" customFormat="1" ht="20.100000000000001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7"/>
      <c r="R27" s="7"/>
      <c r="S27" s="7"/>
      <c r="T27" s="7"/>
      <c r="U27" s="7"/>
      <c r="V27" s="80"/>
      <c r="X27" s="25"/>
      <c r="Y27" s="25"/>
      <c r="Z27" s="25"/>
      <c r="AA27" s="25"/>
      <c r="AB27" s="25"/>
      <c r="AC27" s="25"/>
    </row>
    <row r="28" spans="1:29" s="17" customFormat="1" ht="20.100000000000001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7"/>
      <c r="R28" s="7"/>
      <c r="S28" s="7"/>
      <c r="T28" s="7"/>
      <c r="U28" s="7"/>
      <c r="V28" s="80"/>
      <c r="X28" s="25"/>
      <c r="Y28" s="25"/>
      <c r="Z28" s="25"/>
      <c r="AA28" s="25"/>
      <c r="AB28" s="25"/>
      <c r="AC28" s="25"/>
    </row>
    <row r="29" spans="1:29" s="17" customFormat="1" ht="20.100000000000001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7"/>
      <c r="R29" s="7"/>
      <c r="S29" s="7"/>
      <c r="T29" s="7"/>
      <c r="U29" s="7"/>
      <c r="V29" s="80"/>
      <c r="X29" s="25"/>
      <c r="Y29" s="25"/>
      <c r="Z29" s="25"/>
      <c r="AA29" s="25"/>
      <c r="AB29" s="25"/>
      <c r="AC29" s="25"/>
    </row>
    <row r="30" spans="1:29" s="17" customFormat="1" ht="20.100000000000001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7"/>
      <c r="R30" s="7"/>
      <c r="S30" s="7"/>
      <c r="T30" s="7"/>
      <c r="U30" s="7"/>
      <c r="V30" s="80"/>
      <c r="X30" s="25"/>
      <c r="Y30" s="25"/>
      <c r="Z30" s="25"/>
      <c r="AA30" s="25"/>
      <c r="AB30" s="25"/>
      <c r="AC30" s="25"/>
    </row>
    <row r="31" spans="1:29" s="17" customFormat="1" ht="20.100000000000001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7"/>
      <c r="R31" s="7"/>
      <c r="S31" s="7"/>
      <c r="T31" s="7"/>
      <c r="U31" s="7"/>
      <c r="V31" s="80"/>
      <c r="X31" s="25"/>
      <c r="Y31" s="25"/>
      <c r="Z31" s="25"/>
      <c r="AA31" s="25"/>
      <c r="AB31" s="25"/>
      <c r="AC31" s="25"/>
    </row>
    <row r="32" spans="1:29" s="17" customFormat="1" ht="20.100000000000001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7"/>
      <c r="R32" s="7"/>
      <c r="S32" s="7"/>
      <c r="T32" s="7"/>
      <c r="U32" s="7"/>
      <c r="V32" s="80"/>
      <c r="X32" s="25"/>
      <c r="Y32" s="25"/>
      <c r="Z32" s="25"/>
      <c r="AA32" s="25"/>
      <c r="AB32" s="25"/>
      <c r="AC32" s="25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X33" s="25"/>
      <c r="Y33" s="25"/>
      <c r="Z33" s="25"/>
      <c r="AA33" s="25"/>
      <c r="AB33" s="25"/>
      <c r="AC33" s="25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X34" s="25"/>
      <c r="Y34" s="25"/>
      <c r="Z34" s="25"/>
      <c r="AA34" s="25"/>
      <c r="AB34" s="25"/>
      <c r="AC34" s="25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25"/>
      <c r="AC35" s="25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25"/>
      <c r="AC36" s="25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25"/>
      <c r="AC37" s="25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25"/>
      <c r="AC38" s="25"/>
    </row>
    <row r="39" spans="1:29" s="17" customFormat="1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X39" s="25"/>
      <c r="Y39" s="25"/>
      <c r="Z39" s="25"/>
      <c r="AA39" s="25"/>
      <c r="AB39" s="25"/>
      <c r="AC39" s="25"/>
    </row>
    <row r="40" spans="1:29" s="17" customFormat="1" ht="20.100000000000001" customHeight="1" x14ac:dyDescent="0.2">
      <c r="A40" s="50"/>
      <c r="B40" s="50"/>
      <c r="Q40" s="25"/>
      <c r="R40" s="25"/>
      <c r="S40" s="25"/>
      <c r="T40" s="25"/>
      <c r="U40" s="25"/>
      <c r="V40" s="80"/>
      <c r="X40" s="25"/>
      <c r="Y40" s="25"/>
      <c r="Z40" s="25"/>
      <c r="AA40" s="25"/>
      <c r="AB40" s="25"/>
      <c r="AC40" s="25"/>
    </row>
    <row r="41" spans="1:29" s="17" customFormat="1" ht="20.100000000000001" customHeight="1" x14ac:dyDescent="0.2">
      <c r="A41" s="147"/>
      <c r="B41" s="50"/>
      <c r="Q41" s="25"/>
      <c r="R41" s="25"/>
      <c r="S41" s="25"/>
      <c r="T41" s="25"/>
      <c r="U41" s="25"/>
      <c r="V41" s="80"/>
      <c r="X41" s="25"/>
      <c r="Y41" s="25"/>
      <c r="Z41" s="25"/>
      <c r="AA41" s="25"/>
      <c r="AB41" s="25"/>
      <c r="AC41" s="25"/>
    </row>
    <row r="42" spans="1:29" x14ac:dyDescent="0.2">
      <c r="Q42" s="6"/>
      <c r="R42" s="6"/>
      <c r="S42" s="6"/>
      <c r="T42" s="6"/>
      <c r="U42" s="6"/>
    </row>
    <row r="43" spans="1:29" x14ac:dyDescent="0.2">
      <c r="Q43" s="6"/>
      <c r="R43" s="6"/>
      <c r="S43" s="6"/>
      <c r="T43" s="6"/>
      <c r="U43" s="6"/>
    </row>
    <row r="44" spans="1:29" ht="20.100000000000001" customHeight="1" x14ac:dyDescent="0.2">
      <c r="Q44" s="6"/>
      <c r="R44" s="6"/>
      <c r="S44" s="6"/>
      <c r="T44" s="6"/>
      <c r="U44" s="6"/>
    </row>
    <row r="45" spans="1:29" ht="20.100000000000001" customHeight="1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B48" s="50"/>
      <c r="C48" s="50"/>
      <c r="Q48" s="6"/>
      <c r="R48" s="6"/>
      <c r="S48" s="6"/>
      <c r="T48" s="6"/>
      <c r="U48" s="6"/>
    </row>
    <row r="49" spans="2:21" ht="20.100000000000001" customHeight="1" x14ac:dyDescent="0.2">
      <c r="B49" s="147"/>
      <c r="C49" s="50"/>
      <c r="Q49" s="6"/>
      <c r="R49" s="6"/>
      <c r="S49" s="6"/>
      <c r="T49" s="6"/>
      <c r="U49" s="6"/>
    </row>
    <row r="50" spans="2:21" ht="20.100000000000001" customHeight="1" x14ac:dyDescent="0.2">
      <c r="Q50" s="6"/>
      <c r="R50" s="6"/>
      <c r="S50" s="6"/>
      <c r="T50" s="6"/>
      <c r="U50" s="6"/>
    </row>
  </sheetData>
  <mergeCells count="3">
    <mergeCell ref="A4:A5"/>
    <mergeCell ref="A12:B12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ignoredErrors>
    <ignoredError sqref="V12:Y12" formulaRange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C51"/>
  <sheetViews>
    <sheetView showGridLines="0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7.85546875" style="1" customWidth="1"/>
    <col min="3" max="15" width="5.7109375" style="1" hidden="1" customWidth="1"/>
    <col min="16" max="16" width="5" style="1" hidden="1" customWidth="1"/>
    <col min="17" max="18" width="15.7109375" style="1" hidden="1" customWidth="1"/>
    <col min="19" max="19" width="16.5703125" style="1" hidden="1" customWidth="1"/>
    <col min="20" max="20" width="17" style="1" hidden="1" customWidth="1"/>
    <col min="21" max="21" width="15.7109375" style="1" hidden="1" customWidth="1"/>
    <col min="22" max="22" width="15.7109375" style="81" hidden="1" customWidth="1"/>
    <col min="23" max="23" width="15.7109375" style="1" hidden="1" customWidth="1"/>
    <col min="24" max="24" width="15.7109375" style="6" hidden="1" customWidth="1"/>
    <col min="25" max="29" width="15.7109375" style="6" customWidth="1"/>
    <col min="30" max="16384" width="9.140625" style="1"/>
  </cols>
  <sheetData>
    <row r="1" spans="1:29" s="12" customFormat="1" ht="20.100000000000001" customHeight="1" x14ac:dyDescent="0.25">
      <c r="A1" s="27" t="s">
        <v>625</v>
      </c>
      <c r="B1" s="28"/>
      <c r="C1" s="28"/>
      <c r="D1" s="28"/>
      <c r="E1" s="9"/>
      <c r="F1" s="28"/>
      <c r="G1" s="28"/>
      <c r="H1" s="1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626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9"/>
      <c r="F3" s="28"/>
      <c r="G3" s="28"/>
      <c r="H3" s="1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26">
        <v>1</v>
      </c>
      <c r="B6" s="154" t="s">
        <v>496</v>
      </c>
      <c r="C6" s="35">
        <v>688</v>
      </c>
      <c r="D6" s="35">
        <v>688</v>
      </c>
      <c r="E6" s="35">
        <v>688</v>
      </c>
      <c r="F6" s="35">
        <v>1011</v>
      </c>
      <c r="G6" s="35">
        <v>1011</v>
      </c>
      <c r="H6" s="35">
        <v>688</v>
      </c>
      <c r="I6" s="35">
        <v>688</v>
      </c>
      <c r="J6" s="35">
        <v>688</v>
      </c>
      <c r="K6" s="35">
        <v>688</v>
      </c>
      <c r="L6" s="35">
        <v>688</v>
      </c>
      <c r="M6" s="35">
        <v>688</v>
      </c>
      <c r="N6" s="35">
        <v>328</v>
      </c>
      <c r="O6" s="35">
        <v>258</v>
      </c>
      <c r="P6" s="35">
        <v>0</v>
      </c>
      <c r="Q6" s="7">
        <v>11109</v>
      </c>
      <c r="R6" s="86">
        <v>336</v>
      </c>
      <c r="S6" s="86">
        <v>408</v>
      </c>
      <c r="T6" s="86">
        <v>295</v>
      </c>
      <c r="U6" s="92">
        <v>422</v>
      </c>
      <c r="V6" s="92">
        <v>153.31</v>
      </c>
      <c r="W6" s="92">
        <v>452</v>
      </c>
      <c r="X6" s="25">
        <v>538</v>
      </c>
      <c r="Y6" s="25">
        <v>542</v>
      </c>
      <c r="Z6" s="25">
        <v>542</v>
      </c>
      <c r="AA6" s="25">
        <v>542</v>
      </c>
      <c r="AB6" s="25">
        <v>0</v>
      </c>
      <c r="AC6" s="25">
        <f>'[1]SulBar '!AC6-'[2]SulBar '!AC6</f>
        <v>696.29003764832544</v>
      </c>
    </row>
    <row r="7" spans="1:29" s="17" customFormat="1" ht="20.100000000000001" customHeight="1" x14ac:dyDescent="0.25">
      <c r="A7" s="26">
        <v>2</v>
      </c>
      <c r="B7" s="154" t="s">
        <v>497</v>
      </c>
      <c r="C7" s="35">
        <v>18860</v>
      </c>
      <c r="D7" s="35">
        <v>20278</v>
      </c>
      <c r="E7" s="35">
        <v>20002</v>
      </c>
      <c r="F7" s="35">
        <v>19655</v>
      </c>
      <c r="G7" s="35">
        <v>19662</v>
      </c>
      <c r="H7" s="35">
        <v>20828</v>
      </c>
      <c r="I7" s="35">
        <v>20828</v>
      </c>
      <c r="J7" s="35">
        <v>21453</v>
      </c>
      <c r="K7" s="35">
        <v>20943</v>
      </c>
      <c r="L7" s="35">
        <v>21524</v>
      </c>
      <c r="M7" s="35">
        <v>21524</v>
      </c>
      <c r="N7" s="35">
        <v>13379</v>
      </c>
      <c r="O7" s="35">
        <v>14177</v>
      </c>
      <c r="P7" s="35">
        <v>0</v>
      </c>
      <c r="Q7" s="7">
        <v>336</v>
      </c>
      <c r="R7" s="86">
        <v>14716</v>
      </c>
      <c r="S7" s="86">
        <v>14520</v>
      </c>
      <c r="T7" s="86">
        <v>13974</v>
      </c>
      <c r="U7" s="92">
        <v>13975</v>
      </c>
      <c r="V7" s="92">
        <v>10554.16</v>
      </c>
      <c r="W7" s="92">
        <v>14809</v>
      </c>
      <c r="X7" s="25">
        <v>14700</v>
      </c>
      <c r="Y7" s="25">
        <v>15369</v>
      </c>
      <c r="Z7" s="25">
        <v>15786</v>
      </c>
      <c r="AA7" s="25">
        <v>15723</v>
      </c>
      <c r="AB7" s="25">
        <v>0</v>
      </c>
      <c r="AC7" s="25">
        <f>'[1]SulBar '!AC7-'[2]SulBar '!AC7</f>
        <v>15096.553119880185</v>
      </c>
    </row>
    <row r="8" spans="1:29" s="17" customFormat="1" ht="20.100000000000001" customHeight="1" x14ac:dyDescent="0.25">
      <c r="A8" s="26">
        <v>3</v>
      </c>
      <c r="B8" s="154" t="s">
        <v>498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156</v>
      </c>
      <c r="O8" s="35">
        <v>11417</v>
      </c>
      <c r="P8" s="35">
        <v>0</v>
      </c>
      <c r="Q8" s="7">
        <v>14473</v>
      </c>
      <c r="R8" s="86">
        <v>12262</v>
      </c>
      <c r="S8" s="86">
        <v>13703</v>
      </c>
      <c r="T8" s="86">
        <v>13341</v>
      </c>
      <c r="U8" s="92">
        <v>11162</v>
      </c>
      <c r="V8" s="92">
        <v>6688.17</v>
      </c>
      <c r="W8" s="92">
        <v>11911</v>
      </c>
      <c r="X8" s="25">
        <v>12557</v>
      </c>
      <c r="Y8" s="25">
        <v>12497</v>
      </c>
      <c r="Z8" s="25">
        <v>12708</v>
      </c>
      <c r="AA8" s="25">
        <v>12640</v>
      </c>
      <c r="AB8" s="25">
        <v>0</v>
      </c>
      <c r="AC8" s="25">
        <f>'[1]SulBar '!AC8-'[2]SulBar '!AC8</f>
        <v>1454.8383639387721</v>
      </c>
    </row>
    <row r="9" spans="1:29" s="17" customFormat="1" ht="20.100000000000001" customHeight="1" x14ac:dyDescent="0.25">
      <c r="A9" s="26">
        <v>4</v>
      </c>
      <c r="B9" s="154" t="s">
        <v>499</v>
      </c>
      <c r="C9" s="35">
        <v>2412</v>
      </c>
      <c r="D9" s="35">
        <v>2875</v>
      </c>
      <c r="E9" s="35">
        <v>4090</v>
      </c>
      <c r="F9" s="35">
        <v>4090</v>
      </c>
      <c r="G9" s="35">
        <v>4479</v>
      </c>
      <c r="H9" s="35">
        <v>4479</v>
      </c>
      <c r="I9" s="35">
        <v>4479</v>
      </c>
      <c r="J9" s="35">
        <v>4479</v>
      </c>
      <c r="K9" s="35">
        <v>4686</v>
      </c>
      <c r="L9" s="35">
        <v>5554</v>
      </c>
      <c r="M9" s="35">
        <v>6378</v>
      </c>
      <c r="N9" s="35">
        <v>1217</v>
      </c>
      <c r="O9" s="35">
        <v>3880</v>
      </c>
      <c r="P9" s="35">
        <v>0</v>
      </c>
      <c r="Q9" s="7">
        <v>3158</v>
      </c>
      <c r="R9" s="86">
        <v>3351</v>
      </c>
      <c r="S9" s="86">
        <v>3671</v>
      </c>
      <c r="T9" s="86">
        <v>5106</v>
      </c>
      <c r="U9" s="92">
        <v>5239</v>
      </c>
      <c r="V9" s="92">
        <v>3135.85</v>
      </c>
      <c r="W9" s="92">
        <v>4786</v>
      </c>
      <c r="X9" s="25">
        <v>4288</v>
      </c>
      <c r="Y9" s="25">
        <v>4288</v>
      </c>
      <c r="Z9" s="25">
        <v>4288</v>
      </c>
      <c r="AA9" s="25">
        <v>4288</v>
      </c>
      <c r="AB9" s="25">
        <v>0</v>
      </c>
      <c r="AC9" s="25">
        <f>'[1]SulBar '!AC9-'[2]SulBar '!AC9</f>
        <v>2101.5136726797082</v>
      </c>
    </row>
    <row r="10" spans="1:29" s="17" customFormat="1" ht="20.100000000000001" customHeight="1" x14ac:dyDescent="0.25">
      <c r="A10" s="26">
        <v>5</v>
      </c>
      <c r="B10" s="154" t="s">
        <v>500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1219</v>
      </c>
      <c r="O10" s="35">
        <v>875</v>
      </c>
      <c r="P10" s="35">
        <v>0</v>
      </c>
      <c r="Q10" s="7">
        <v>399</v>
      </c>
      <c r="R10" s="86">
        <v>518</v>
      </c>
      <c r="S10" s="86">
        <v>769</v>
      </c>
      <c r="T10" s="86">
        <v>1385</v>
      </c>
      <c r="U10" s="92">
        <v>1206</v>
      </c>
      <c r="V10" s="92">
        <v>657.45</v>
      </c>
      <c r="W10" s="92">
        <v>1305</v>
      </c>
      <c r="X10" s="25">
        <v>2345</v>
      </c>
      <c r="Y10" s="25">
        <v>1661</v>
      </c>
      <c r="Z10" s="25">
        <v>2285</v>
      </c>
      <c r="AA10" s="25">
        <v>2110</v>
      </c>
      <c r="AB10" s="25">
        <v>0</v>
      </c>
      <c r="AC10" s="25">
        <f>'[1]SulBar '!AC10-'[2]SulBar '!AC10</f>
        <v>681.42915604274287</v>
      </c>
    </row>
    <row r="11" spans="1:29" s="17" customFormat="1" ht="20.100000000000001" customHeight="1" x14ac:dyDescent="0.25">
      <c r="A11" s="26">
        <v>6</v>
      </c>
      <c r="B11" s="155" t="s">
        <v>501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41"/>
      <c r="R11" s="94"/>
      <c r="S11" s="94">
        <v>0</v>
      </c>
      <c r="T11" s="94">
        <v>0</v>
      </c>
      <c r="U11" s="95">
        <v>0</v>
      </c>
      <c r="V11" s="95">
        <v>0</v>
      </c>
      <c r="W11" s="95">
        <v>925</v>
      </c>
      <c r="X11" s="25">
        <v>925</v>
      </c>
      <c r="Y11" s="25">
        <v>925</v>
      </c>
      <c r="Z11" s="25">
        <v>925</v>
      </c>
      <c r="AA11" s="25">
        <v>925</v>
      </c>
      <c r="AB11" s="25">
        <v>0</v>
      </c>
      <c r="AC11" s="25">
        <f>'[1]SulBar '!AC11-'[2]SulBar '!AC11</f>
        <v>2761.3836613004851</v>
      </c>
    </row>
    <row r="12" spans="1:29" s="17" customFormat="1" ht="20.100000000000001" customHeight="1" thickBot="1" x14ac:dyDescent="0.3">
      <c r="A12" s="248" t="s">
        <v>38</v>
      </c>
      <c r="B12" s="248"/>
      <c r="C12" s="40">
        <v>21960</v>
      </c>
      <c r="D12" s="40">
        <v>23841</v>
      </c>
      <c r="E12" s="40">
        <v>24780</v>
      </c>
      <c r="F12" s="40">
        <v>24756</v>
      </c>
      <c r="G12" s="40">
        <v>25152</v>
      </c>
      <c r="H12" s="40">
        <v>25995</v>
      </c>
      <c r="I12" s="40">
        <v>25995</v>
      </c>
      <c r="J12" s="40">
        <v>26620</v>
      </c>
      <c r="K12" s="40">
        <v>26317</v>
      </c>
      <c r="L12" s="40">
        <v>27766</v>
      </c>
      <c r="M12" s="40">
        <v>28590</v>
      </c>
      <c r="N12" s="40">
        <v>16299</v>
      </c>
      <c r="O12" s="40">
        <v>30607</v>
      </c>
      <c r="P12" s="40">
        <v>0</v>
      </c>
      <c r="Q12" s="42">
        <f t="shared" ref="Q12:V12" si="0">SUM(Q6:Q10)</f>
        <v>29475</v>
      </c>
      <c r="R12" s="79">
        <f t="shared" si="0"/>
        <v>31183</v>
      </c>
      <c r="S12" s="79">
        <f t="shared" si="0"/>
        <v>33071</v>
      </c>
      <c r="T12" s="79">
        <f t="shared" si="0"/>
        <v>34101</v>
      </c>
      <c r="U12" s="79">
        <f t="shared" si="0"/>
        <v>32004</v>
      </c>
      <c r="V12" s="142">
        <f t="shared" si="0"/>
        <v>21188.94</v>
      </c>
      <c r="W12" s="79">
        <f t="shared" ref="W12:AC12" si="1">SUM(W6:W11)</f>
        <v>34188</v>
      </c>
      <c r="X12" s="23">
        <f t="shared" si="1"/>
        <v>35353</v>
      </c>
      <c r="Y12" s="23">
        <f t="shared" si="1"/>
        <v>35282</v>
      </c>
      <c r="Z12" s="23">
        <f t="shared" si="1"/>
        <v>36534</v>
      </c>
      <c r="AA12" s="23">
        <f t="shared" si="1"/>
        <v>36228</v>
      </c>
      <c r="AB12" s="23">
        <f t="shared" si="1"/>
        <v>0</v>
      </c>
      <c r="AC12" s="23">
        <f t="shared" si="1"/>
        <v>22792.008011490219</v>
      </c>
    </row>
    <row r="13" spans="1:29" s="17" customFormat="1" ht="15" customHeight="1" x14ac:dyDescent="0.2">
      <c r="A13" s="201" t="s">
        <v>639</v>
      </c>
      <c r="B13" s="202"/>
      <c r="C13" s="203"/>
      <c r="D13" s="203"/>
      <c r="E13" s="204"/>
      <c r="F13" s="203"/>
      <c r="G13" s="203"/>
      <c r="H13" s="205"/>
      <c r="I13" s="206"/>
      <c r="J13" s="206"/>
      <c r="K13" s="206"/>
      <c r="L13" s="206"/>
      <c r="M13" s="206"/>
      <c r="N13" s="206"/>
      <c r="O13" s="206"/>
      <c r="P13" s="206"/>
      <c r="Q13" s="207"/>
      <c r="R13" s="207"/>
      <c r="S13" s="207"/>
      <c r="T13" s="207"/>
      <c r="U13" s="208"/>
      <c r="V13" s="209"/>
      <c r="W13" s="206"/>
      <c r="X13" s="206"/>
      <c r="Y13" s="206"/>
      <c r="Z13" s="206"/>
      <c r="AA13" s="206"/>
      <c r="AB13" s="206"/>
      <c r="AC13" s="206"/>
    </row>
    <row r="14" spans="1:29" s="17" customFormat="1" ht="15" customHeight="1" x14ac:dyDescent="0.2">
      <c r="A14" s="210" t="s">
        <v>638</v>
      </c>
      <c r="B14" s="202"/>
      <c r="C14" s="203"/>
      <c r="D14" s="203"/>
      <c r="E14" s="204"/>
      <c r="F14" s="203"/>
      <c r="G14" s="203"/>
      <c r="H14" s="205"/>
      <c r="I14" s="206"/>
      <c r="J14" s="206"/>
      <c r="K14" s="206"/>
      <c r="L14" s="206"/>
      <c r="M14" s="206"/>
      <c r="N14" s="206"/>
      <c r="O14" s="206"/>
      <c r="P14" s="206"/>
      <c r="Q14" s="207"/>
      <c r="R14" s="207"/>
      <c r="S14" s="207"/>
      <c r="T14" s="207"/>
      <c r="U14" s="208"/>
      <c r="V14" s="209"/>
      <c r="W14" s="206"/>
      <c r="X14" s="206"/>
      <c r="Y14" s="206"/>
      <c r="Z14" s="206"/>
      <c r="AA14" s="206"/>
      <c r="AB14" s="206"/>
      <c r="AC14" s="206"/>
    </row>
    <row r="15" spans="1:29" s="17" customFormat="1" ht="13.5" x14ac:dyDescent="0.2">
      <c r="A15" s="202" t="s">
        <v>636</v>
      </c>
      <c r="B15" s="202"/>
      <c r="C15" s="202"/>
      <c r="D15" s="202"/>
      <c r="E15" s="211"/>
      <c r="F15" s="202"/>
      <c r="G15" s="202"/>
      <c r="H15" s="212"/>
      <c r="I15" s="213"/>
      <c r="J15" s="213"/>
      <c r="K15" s="213"/>
      <c r="L15" s="213"/>
      <c r="M15" s="213"/>
      <c r="N15" s="213"/>
      <c r="O15" s="213"/>
      <c r="P15" s="213"/>
      <c r="Q15" s="214"/>
      <c r="R15" s="214"/>
      <c r="S15" s="214"/>
      <c r="T15" s="214"/>
      <c r="U15" s="215"/>
      <c r="V15" s="216"/>
      <c r="W15" s="213"/>
      <c r="X15" s="213"/>
      <c r="Y15" s="213"/>
      <c r="Z15" s="213"/>
      <c r="AA15" s="213"/>
      <c r="AB15" s="213"/>
      <c r="AC15" s="213"/>
    </row>
    <row r="16" spans="1:29" s="17" customFormat="1" ht="13.5" x14ac:dyDescent="0.2">
      <c r="A16" s="217" t="s">
        <v>637</v>
      </c>
      <c r="B16" s="211"/>
      <c r="C16" s="202"/>
      <c r="D16" s="202"/>
      <c r="E16" s="211"/>
      <c r="F16" s="202"/>
      <c r="G16" s="202"/>
      <c r="H16" s="212"/>
      <c r="I16" s="213"/>
      <c r="J16" s="213"/>
      <c r="K16" s="213"/>
      <c r="L16" s="213"/>
      <c r="M16" s="213"/>
      <c r="N16" s="213"/>
      <c r="O16" s="213"/>
      <c r="P16" s="213"/>
      <c r="Q16" s="214"/>
      <c r="R16" s="214"/>
      <c r="S16" s="214"/>
      <c r="T16" s="214"/>
      <c r="U16" s="215"/>
      <c r="V16" s="216"/>
      <c r="W16" s="213"/>
      <c r="X16" s="213"/>
      <c r="Y16" s="213"/>
      <c r="Z16" s="213"/>
      <c r="AA16" s="213"/>
      <c r="AB16" s="213"/>
      <c r="AC16" s="213"/>
    </row>
    <row r="17" spans="1:29" s="17" customFormat="1" ht="20.100000000000001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7"/>
      <c r="R17" s="7"/>
      <c r="S17" s="7"/>
      <c r="T17" s="7"/>
      <c r="U17" s="7"/>
      <c r="V17" s="80"/>
      <c r="AB17" s="223"/>
      <c r="AC17" s="223"/>
    </row>
    <row r="18" spans="1:29" s="17" customFormat="1" ht="20.100000000000001" customHeigh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7"/>
      <c r="R18" s="7"/>
      <c r="S18" s="7"/>
      <c r="T18" s="7"/>
      <c r="U18" s="7"/>
      <c r="V18" s="80"/>
      <c r="AB18" s="223"/>
      <c r="AC18" s="223"/>
    </row>
    <row r="19" spans="1:29" s="17" customFormat="1" ht="20.100000000000001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7"/>
      <c r="R19" s="7"/>
      <c r="S19" s="7"/>
      <c r="T19" s="7"/>
      <c r="U19" s="7"/>
      <c r="V19" s="80"/>
      <c r="AB19" s="223"/>
      <c r="AC19" s="223"/>
    </row>
    <row r="20" spans="1:29" s="17" customFormat="1" ht="20.100000000000001" customHeight="1" x14ac:dyDescent="0.2">
      <c r="A20" s="50"/>
      <c r="B20" s="50"/>
      <c r="Q20" s="25"/>
      <c r="R20" s="25"/>
      <c r="S20" s="25"/>
      <c r="T20" s="25"/>
      <c r="U20" s="25"/>
      <c r="V20" s="80"/>
      <c r="AB20" s="223"/>
      <c r="AC20" s="223"/>
    </row>
    <row r="21" spans="1:29" s="17" customFormat="1" ht="20.100000000000001" customHeight="1" x14ac:dyDescent="0.2">
      <c r="A21" s="147"/>
      <c r="B21" s="50"/>
      <c r="Q21" s="25"/>
      <c r="R21" s="25"/>
      <c r="S21" s="25"/>
      <c r="T21" s="25"/>
      <c r="U21" s="25"/>
      <c r="V21" s="80"/>
    </row>
    <row r="22" spans="1:29" s="17" customFormat="1" ht="20.10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6"/>
      <c r="R22" s="6"/>
      <c r="S22" s="6"/>
      <c r="T22" s="6"/>
      <c r="U22" s="6"/>
      <c r="V22" s="81"/>
      <c r="W22" s="1"/>
      <c r="X22" s="1"/>
      <c r="Y22" s="1"/>
      <c r="Z22" s="1"/>
      <c r="AA22" s="1"/>
      <c r="AB22" s="1"/>
      <c r="AC22" s="1"/>
    </row>
    <row r="23" spans="1:29" s="17" customFormat="1" ht="20.10000000000000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6"/>
      <c r="R23" s="6"/>
      <c r="S23" s="6"/>
      <c r="T23" s="6"/>
      <c r="U23" s="6"/>
      <c r="V23" s="81"/>
      <c r="W23" s="1"/>
      <c r="X23" s="1"/>
      <c r="Y23" s="1"/>
      <c r="Z23" s="1"/>
      <c r="AA23" s="1"/>
      <c r="AB23" s="1"/>
      <c r="AC23" s="1"/>
    </row>
    <row r="24" spans="1:29" s="17" customFormat="1" ht="20.100000000000001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7"/>
      <c r="R24" s="7"/>
      <c r="S24" s="7"/>
      <c r="T24" s="7"/>
      <c r="U24" s="7"/>
      <c r="V24" s="80"/>
      <c r="X24" s="25"/>
      <c r="Y24" s="25"/>
      <c r="Z24" s="25"/>
      <c r="AA24" s="25"/>
      <c r="AB24" s="25"/>
      <c r="AC24" s="25"/>
    </row>
    <row r="25" spans="1:29" s="17" customFormat="1" ht="20.100000000000001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7"/>
      <c r="R25" s="7"/>
      <c r="S25" s="7"/>
      <c r="T25" s="7"/>
      <c r="U25" s="7"/>
      <c r="V25" s="80"/>
      <c r="X25" s="25"/>
      <c r="Y25" s="25"/>
      <c r="Z25" s="25"/>
      <c r="AA25" s="25"/>
      <c r="AB25" s="25"/>
      <c r="AC25" s="25"/>
    </row>
    <row r="26" spans="1:29" s="17" customFormat="1" ht="20.100000000000001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7"/>
      <c r="R26" s="7"/>
      <c r="S26" s="7"/>
      <c r="T26" s="7"/>
      <c r="U26" s="7"/>
      <c r="V26" s="80"/>
      <c r="X26" s="25"/>
      <c r="Y26" s="25"/>
      <c r="Z26" s="25"/>
      <c r="AA26" s="25"/>
      <c r="AB26" s="25"/>
      <c r="AC26" s="25"/>
    </row>
    <row r="27" spans="1:29" s="17" customFormat="1" ht="20.100000000000001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7"/>
      <c r="R27" s="7"/>
      <c r="S27" s="7"/>
      <c r="T27" s="7"/>
      <c r="U27" s="7"/>
      <c r="V27" s="80"/>
      <c r="X27" s="25"/>
      <c r="Y27" s="25"/>
      <c r="Z27" s="25"/>
      <c r="AA27" s="25"/>
      <c r="AB27" s="25"/>
      <c r="AC27" s="25"/>
    </row>
    <row r="28" spans="1:29" s="17" customFormat="1" ht="20.100000000000001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7"/>
      <c r="R28" s="7"/>
      <c r="S28" s="7"/>
      <c r="T28" s="7"/>
      <c r="U28" s="7"/>
      <c r="V28" s="80"/>
      <c r="X28" s="25"/>
      <c r="Y28" s="25"/>
      <c r="Z28" s="25"/>
      <c r="AA28" s="25"/>
      <c r="AB28" s="25"/>
      <c r="AC28" s="25"/>
    </row>
    <row r="29" spans="1:29" s="17" customFormat="1" ht="20.100000000000001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7"/>
      <c r="R29" s="7"/>
      <c r="S29" s="7"/>
      <c r="T29" s="7"/>
      <c r="U29" s="7"/>
      <c r="V29" s="80"/>
      <c r="X29" s="25"/>
      <c r="Y29" s="25"/>
      <c r="Z29" s="25"/>
      <c r="AA29" s="25"/>
      <c r="AB29" s="25"/>
      <c r="AC29" s="25"/>
    </row>
    <row r="30" spans="1:29" s="17" customFormat="1" ht="20.100000000000001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7"/>
      <c r="R30" s="7"/>
      <c r="S30" s="7"/>
      <c r="T30" s="7"/>
      <c r="U30" s="7"/>
      <c r="V30" s="80"/>
      <c r="X30" s="25"/>
      <c r="Y30" s="25"/>
      <c r="Z30" s="25"/>
      <c r="AA30" s="25"/>
      <c r="AB30" s="25"/>
      <c r="AC30" s="25"/>
    </row>
    <row r="31" spans="1:29" s="17" customFormat="1" ht="20.100000000000001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7"/>
      <c r="R31" s="7"/>
      <c r="S31" s="7"/>
      <c r="T31" s="7"/>
      <c r="U31" s="7"/>
      <c r="V31" s="80"/>
      <c r="X31" s="25"/>
      <c r="Y31" s="25"/>
      <c r="Z31" s="25"/>
      <c r="AA31" s="25"/>
      <c r="AB31" s="25"/>
      <c r="AC31" s="25"/>
    </row>
    <row r="32" spans="1:29" s="17" customFormat="1" ht="20.100000000000001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7"/>
      <c r="R32" s="7"/>
      <c r="S32" s="7"/>
      <c r="T32" s="7"/>
      <c r="U32" s="7"/>
      <c r="V32" s="80"/>
      <c r="X32" s="25"/>
      <c r="Y32" s="25"/>
      <c r="Z32" s="25"/>
      <c r="AA32" s="25"/>
      <c r="AB32" s="25"/>
      <c r="AC32" s="25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X33" s="25"/>
      <c r="Y33" s="25"/>
      <c r="Z33" s="25"/>
      <c r="AA33" s="25"/>
      <c r="AB33" s="25"/>
      <c r="AC33" s="25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X34" s="25"/>
      <c r="Y34" s="25"/>
      <c r="Z34" s="25"/>
      <c r="AA34" s="25"/>
      <c r="AB34" s="25"/>
      <c r="AC34" s="25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25"/>
      <c r="AC35" s="25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25"/>
      <c r="AC36" s="25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25"/>
      <c r="AC37" s="25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25"/>
      <c r="AC38" s="25"/>
    </row>
    <row r="39" spans="1:29" s="17" customFormat="1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X39" s="25"/>
      <c r="Y39" s="25"/>
      <c r="Z39" s="25"/>
      <c r="AA39" s="25"/>
      <c r="AB39" s="25"/>
      <c r="AC39" s="25"/>
    </row>
    <row r="40" spans="1:29" s="17" customFormat="1" ht="20.100000000000001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7"/>
      <c r="R40" s="7"/>
      <c r="S40" s="7"/>
      <c r="T40" s="7"/>
      <c r="U40" s="7"/>
      <c r="V40" s="80"/>
      <c r="X40" s="25"/>
      <c r="Y40" s="25"/>
      <c r="Z40" s="25"/>
      <c r="AA40" s="25"/>
      <c r="AB40" s="25"/>
      <c r="AC40" s="25"/>
    </row>
    <row r="41" spans="1:29" s="17" customFormat="1" ht="20.100000000000001" customHeight="1" x14ac:dyDescent="0.2">
      <c r="A41" s="50"/>
      <c r="B41" s="50"/>
      <c r="Q41" s="25"/>
      <c r="R41" s="25"/>
      <c r="S41" s="25"/>
      <c r="T41" s="25"/>
      <c r="U41" s="25"/>
      <c r="V41" s="80"/>
      <c r="X41" s="25"/>
      <c r="Y41" s="25"/>
      <c r="Z41" s="25"/>
      <c r="AA41" s="25"/>
      <c r="AB41" s="25"/>
      <c r="AC41" s="25"/>
    </row>
    <row r="42" spans="1:29" s="17" customFormat="1" ht="20.100000000000001" customHeight="1" x14ac:dyDescent="0.2">
      <c r="A42" s="147"/>
      <c r="B42" s="50"/>
      <c r="Q42" s="25"/>
      <c r="R42" s="25"/>
      <c r="S42" s="25"/>
      <c r="T42" s="25"/>
      <c r="U42" s="25"/>
      <c r="V42" s="80"/>
      <c r="X42" s="25"/>
      <c r="Y42" s="25"/>
      <c r="Z42" s="25"/>
      <c r="AA42" s="25"/>
      <c r="AB42" s="25"/>
      <c r="AC42" s="25"/>
    </row>
    <row r="43" spans="1:29" x14ac:dyDescent="0.2">
      <c r="Q43" s="6"/>
      <c r="R43" s="6"/>
      <c r="S43" s="6"/>
      <c r="T43" s="6"/>
      <c r="U43" s="6"/>
    </row>
    <row r="44" spans="1:29" x14ac:dyDescent="0.2">
      <c r="Q44" s="6"/>
      <c r="R44" s="6"/>
      <c r="S44" s="6"/>
      <c r="T44" s="6"/>
      <c r="U44" s="6"/>
    </row>
    <row r="45" spans="1:29" ht="20.100000000000001" customHeight="1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Q48" s="6"/>
      <c r="R48" s="6"/>
      <c r="S48" s="6"/>
      <c r="T48" s="6"/>
      <c r="U48" s="6"/>
    </row>
    <row r="49" spans="2:21" ht="20.100000000000001" customHeight="1" x14ac:dyDescent="0.2">
      <c r="B49" s="50"/>
      <c r="C49" s="50"/>
      <c r="Q49" s="6"/>
      <c r="R49" s="6"/>
      <c r="S49" s="6"/>
      <c r="T49" s="6"/>
      <c r="U49" s="6"/>
    </row>
    <row r="50" spans="2:21" ht="20.100000000000001" customHeight="1" x14ac:dyDescent="0.2">
      <c r="B50" s="147"/>
      <c r="C50" s="50"/>
      <c r="Q50" s="6"/>
      <c r="R50" s="6"/>
      <c r="S50" s="6"/>
      <c r="T50" s="6"/>
      <c r="U50" s="6"/>
    </row>
    <row r="51" spans="2:21" ht="20.100000000000001" customHeight="1" x14ac:dyDescent="0.2">
      <c r="Q51" s="6"/>
      <c r="R51" s="6"/>
      <c r="S51" s="6"/>
      <c r="T51" s="6"/>
      <c r="U51" s="6"/>
    </row>
  </sheetData>
  <mergeCells count="3">
    <mergeCell ref="A4:A5"/>
    <mergeCell ref="A12:B12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1"/>
  <ignoredErrors>
    <ignoredError sqref="V12:Y12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AC50"/>
  <sheetViews>
    <sheetView showGridLines="0" topLeftCell="A4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3" width="7" style="1" hidden="1" customWidth="1"/>
    <col min="4" max="15" width="5" style="1" hidden="1" customWidth="1"/>
    <col min="16" max="16" width="6.42578125" style="1" hidden="1" customWidth="1"/>
    <col min="17" max="21" width="15.7109375" style="1" hidden="1" customWidth="1"/>
    <col min="22" max="22" width="15.7109375" style="81" hidden="1" customWidth="1"/>
    <col min="23" max="23" width="15.7109375" style="1" hidden="1" customWidth="1"/>
    <col min="24" max="24" width="15.7109375" style="6" hidden="1" customWidth="1"/>
    <col min="25" max="29" width="15.7109375" style="6" customWidth="1"/>
    <col min="30" max="16384" width="9.140625" style="1"/>
  </cols>
  <sheetData>
    <row r="1" spans="1:29" s="12" customFormat="1" ht="20.100000000000001" customHeight="1" x14ac:dyDescent="0.25">
      <c r="A1" s="27" t="s">
        <v>627</v>
      </c>
      <c r="B1" s="28"/>
      <c r="C1" s="28"/>
      <c r="D1" s="28"/>
      <c r="E1" s="29"/>
      <c r="F1" s="28"/>
      <c r="G1" s="28"/>
      <c r="H1" s="3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628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26">
        <v>1</v>
      </c>
      <c r="B6" s="152" t="s">
        <v>502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7">
        <v>0</v>
      </c>
      <c r="R6" s="86">
        <v>0</v>
      </c>
      <c r="S6" s="86">
        <v>0</v>
      </c>
      <c r="T6" s="86">
        <v>0</v>
      </c>
      <c r="U6" s="86">
        <v>0</v>
      </c>
      <c r="V6" s="83" t="s">
        <v>48</v>
      </c>
      <c r="W6" s="86">
        <v>0</v>
      </c>
      <c r="X6" s="25">
        <v>0</v>
      </c>
      <c r="Y6" s="25">
        <v>0</v>
      </c>
      <c r="Z6" s="25">
        <v>5</v>
      </c>
      <c r="AA6" s="25">
        <v>11</v>
      </c>
      <c r="AB6" s="25">
        <v>0</v>
      </c>
      <c r="AC6" s="25">
        <f>[1]Maluku!AC6-[2]Maluku!AC6</f>
        <v>0</v>
      </c>
    </row>
    <row r="7" spans="1:29" s="17" customFormat="1" ht="20.100000000000001" customHeight="1" x14ac:dyDescent="0.25">
      <c r="A7" s="26">
        <v>2</v>
      </c>
      <c r="B7" s="152" t="s">
        <v>503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7">
        <v>0</v>
      </c>
      <c r="R7" s="86">
        <v>0</v>
      </c>
      <c r="S7" s="86">
        <v>0</v>
      </c>
      <c r="T7" s="86">
        <v>0</v>
      </c>
      <c r="U7" s="86">
        <v>0</v>
      </c>
      <c r="V7" s="83" t="s">
        <v>48</v>
      </c>
      <c r="W7" s="86">
        <v>0</v>
      </c>
      <c r="X7" s="25">
        <v>0</v>
      </c>
      <c r="Y7" s="25">
        <v>0</v>
      </c>
      <c r="Z7" s="25">
        <v>0</v>
      </c>
      <c r="AA7" s="25">
        <v>0</v>
      </c>
      <c r="AB7" s="25">
        <v>0</v>
      </c>
      <c r="AC7" s="25">
        <f>[1]Maluku!AC7-[2]Maluku!AC7</f>
        <v>0</v>
      </c>
    </row>
    <row r="8" spans="1:29" s="17" customFormat="1" ht="20.100000000000001" customHeight="1" x14ac:dyDescent="0.25">
      <c r="A8" s="26">
        <v>3</v>
      </c>
      <c r="B8" s="152" t="s">
        <v>504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7">
        <v>4184</v>
      </c>
      <c r="R8" s="86">
        <v>4778</v>
      </c>
      <c r="S8" s="86">
        <v>3325</v>
      </c>
      <c r="T8" s="86">
        <v>3500</v>
      </c>
      <c r="U8" s="86">
        <v>4750</v>
      </c>
      <c r="V8" s="83">
        <v>4330.75</v>
      </c>
      <c r="W8" s="86">
        <v>4695</v>
      </c>
      <c r="X8" s="25">
        <v>5567</v>
      </c>
      <c r="Y8" s="25">
        <v>5763</v>
      </c>
      <c r="Z8" s="25">
        <v>5763</v>
      </c>
      <c r="AA8" s="25">
        <v>5792</v>
      </c>
      <c r="AB8" s="25">
        <v>0</v>
      </c>
      <c r="AC8" s="25">
        <f>[1]Maluku!AC8-[2]Maluku!AC8</f>
        <v>7039.4879205246598</v>
      </c>
    </row>
    <row r="9" spans="1:29" s="17" customFormat="1" ht="20.100000000000001" customHeight="1" x14ac:dyDescent="0.25">
      <c r="A9" s="26">
        <v>4</v>
      </c>
      <c r="B9" s="152" t="s">
        <v>505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7">
        <v>4372</v>
      </c>
      <c r="R9" s="86">
        <v>4993</v>
      </c>
      <c r="S9" s="86">
        <v>5994</v>
      </c>
      <c r="T9" s="86">
        <v>5994</v>
      </c>
      <c r="U9" s="86">
        <v>6648</v>
      </c>
      <c r="V9" s="83">
        <v>6330.3</v>
      </c>
      <c r="W9" s="86">
        <v>6453</v>
      </c>
      <c r="X9" s="25">
        <v>4640</v>
      </c>
      <c r="Y9" s="25">
        <v>4640</v>
      </c>
      <c r="Z9" s="25">
        <v>4690.25</v>
      </c>
      <c r="AA9" s="25">
        <v>5338.2</v>
      </c>
      <c r="AB9" s="25">
        <v>0</v>
      </c>
      <c r="AC9" s="25">
        <f>[1]Maluku!AC9-[2]Maluku!AC9</f>
        <v>6951.8296571020073</v>
      </c>
    </row>
    <row r="10" spans="1:29" s="17" customFormat="1" ht="20.100000000000001" customHeight="1" x14ac:dyDescent="0.25">
      <c r="A10" s="26">
        <v>5</v>
      </c>
      <c r="B10" s="152" t="s">
        <v>506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7">
        <v>0</v>
      </c>
      <c r="R10" s="86">
        <v>0</v>
      </c>
      <c r="S10" s="86">
        <v>0</v>
      </c>
      <c r="T10" s="86">
        <v>0</v>
      </c>
      <c r="U10" s="86">
        <v>0</v>
      </c>
      <c r="V10" s="83" t="s">
        <v>48</v>
      </c>
      <c r="W10" s="86">
        <v>0</v>
      </c>
      <c r="X10" s="25">
        <v>0</v>
      </c>
      <c r="Y10" s="25">
        <v>0</v>
      </c>
      <c r="Z10" s="25">
        <v>0</v>
      </c>
      <c r="AA10" s="25">
        <v>0</v>
      </c>
      <c r="AB10" s="25">
        <v>0</v>
      </c>
      <c r="AC10" s="25">
        <f>[1]Maluku!AC10-[2]Maluku!AC10</f>
        <v>0</v>
      </c>
    </row>
    <row r="11" spans="1:29" s="17" customFormat="1" ht="20.100000000000001" customHeight="1" x14ac:dyDescent="0.25">
      <c r="A11" s="26">
        <v>6</v>
      </c>
      <c r="B11" s="152" t="s">
        <v>507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7">
        <v>1098</v>
      </c>
      <c r="R11" s="86">
        <v>1255</v>
      </c>
      <c r="S11" s="86">
        <v>937</v>
      </c>
      <c r="T11" s="86">
        <v>932</v>
      </c>
      <c r="U11" s="86">
        <v>958</v>
      </c>
      <c r="V11" s="83">
        <v>734.56</v>
      </c>
      <c r="W11" s="86">
        <v>695</v>
      </c>
      <c r="X11" s="25">
        <v>695</v>
      </c>
      <c r="Y11" s="25">
        <v>544</v>
      </c>
      <c r="Z11" s="25">
        <v>669</v>
      </c>
      <c r="AA11" s="25">
        <v>671</v>
      </c>
      <c r="AB11" s="25">
        <v>0</v>
      </c>
      <c r="AC11" s="25">
        <f>[1]Maluku!AC11-[2]Maluku!AC11</f>
        <v>881.91984475294453</v>
      </c>
    </row>
    <row r="12" spans="1:29" s="17" customFormat="1" ht="20.100000000000001" customHeight="1" x14ac:dyDescent="0.25">
      <c r="A12" s="26">
        <v>7</v>
      </c>
      <c r="B12" s="152" t="s">
        <v>508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7">
        <v>381</v>
      </c>
      <c r="R12" s="86">
        <v>435</v>
      </c>
      <c r="S12" s="86">
        <v>1025</v>
      </c>
      <c r="T12" s="86">
        <v>1025</v>
      </c>
      <c r="U12" s="86">
        <v>1529</v>
      </c>
      <c r="V12" s="83">
        <v>979.83</v>
      </c>
      <c r="W12" s="86">
        <v>1000</v>
      </c>
      <c r="X12" s="25">
        <v>1400</v>
      </c>
      <c r="Y12" s="25">
        <v>1400</v>
      </c>
      <c r="Z12" s="25">
        <v>1700</v>
      </c>
      <c r="AA12" s="25">
        <v>3240</v>
      </c>
      <c r="AB12" s="25">
        <v>0</v>
      </c>
      <c r="AC12" s="25">
        <f>[1]Maluku!AC12-[2]Maluku!AC12</f>
        <v>1500.3903215865948</v>
      </c>
    </row>
    <row r="13" spans="1:29" s="17" customFormat="1" ht="20.100000000000001" customHeight="1" x14ac:dyDescent="0.25">
      <c r="A13" s="26">
        <v>8</v>
      </c>
      <c r="B13" s="145" t="s">
        <v>509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7">
        <v>0</v>
      </c>
      <c r="R13" s="86">
        <v>0</v>
      </c>
      <c r="S13" s="86">
        <v>0</v>
      </c>
      <c r="T13" s="86">
        <v>0</v>
      </c>
      <c r="U13" s="86">
        <v>200</v>
      </c>
      <c r="V13" s="83" t="s">
        <v>48</v>
      </c>
      <c r="W13" s="86">
        <v>2</v>
      </c>
      <c r="X13" s="25">
        <v>12</v>
      </c>
      <c r="Y13" s="25">
        <v>12</v>
      </c>
      <c r="Z13" s="25">
        <v>12</v>
      </c>
      <c r="AA13" s="25">
        <v>1</v>
      </c>
      <c r="AB13" s="25">
        <v>0</v>
      </c>
      <c r="AC13" s="25">
        <f>[1]Maluku!AC13-[2]Maluku!AC13</f>
        <v>0</v>
      </c>
    </row>
    <row r="14" spans="1:29" s="17" customFormat="1" ht="20.100000000000001" customHeight="1" x14ac:dyDescent="0.25">
      <c r="A14" s="26">
        <v>9</v>
      </c>
      <c r="B14" s="145" t="s">
        <v>510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7">
        <v>0</v>
      </c>
      <c r="R14" s="86">
        <v>0</v>
      </c>
      <c r="S14" s="86">
        <v>0</v>
      </c>
      <c r="T14" s="86">
        <v>0</v>
      </c>
      <c r="U14" s="86">
        <v>0</v>
      </c>
      <c r="V14" s="83" t="s">
        <v>48</v>
      </c>
      <c r="W14" s="86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f>[1]Maluku!AC14-[2]Maluku!AC14</f>
        <v>0</v>
      </c>
    </row>
    <row r="15" spans="1:29" s="17" customFormat="1" ht="20.100000000000001" customHeight="1" x14ac:dyDescent="0.25">
      <c r="A15" s="26">
        <v>10</v>
      </c>
      <c r="B15" s="152" t="s">
        <v>511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7">
        <v>0</v>
      </c>
      <c r="R15" s="86">
        <v>0</v>
      </c>
      <c r="S15" s="86">
        <v>0</v>
      </c>
      <c r="T15" s="86">
        <v>0</v>
      </c>
      <c r="U15" s="86">
        <v>0</v>
      </c>
      <c r="V15" s="83" t="s">
        <v>48</v>
      </c>
      <c r="W15" s="86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f>[1]Maluku!AC15-[2]Maluku!AC15</f>
        <v>0</v>
      </c>
    </row>
    <row r="16" spans="1:29" s="17" customFormat="1" ht="20.100000000000001" customHeight="1" x14ac:dyDescent="0.25">
      <c r="A16" s="26">
        <v>11</v>
      </c>
      <c r="B16" s="153" t="s">
        <v>512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7">
        <v>0</v>
      </c>
      <c r="R16" s="86">
        <v>0</v>
      </c>
      <c r="S16" s="86">
        <v>0</v>
      </c>
      <c r="T16" s="86">
        <v>0</v>
      </c>
      <c r="U16" s="86">
        <v>0</v>
      </c>
      <c r="V16" s="83" t="s">
        <v>48</v>
      </c>
      <c r="W16" s="86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f>[1]Maluku!AC16-[2]Maluku!AC16</f>
        <v>0</v>
      </c>
    </row>
    <row r="17" spans="1:29" s="17" customFormat="1" ht="20.100000000000001" customHeight="1" thickBot="1" x14ac:dyDescent="0.3">
      <c r="A17" s="248" t="s">
        <v>39</v>
      </c>
      <c r="B17" s="249"/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23">
        <f t="shared" ref="Q17:X17" si="0">SUM(Q6:Q16)</f>
        <v>10035</v>
      </c>
      <c r="R17" s="79">
        <f t="shared" si="0"/>
        <v>11461</v>
      </c>
      <c r="S17" s="79">
        <f t="shared" si="0"/>
        <v>11281</v>
      </c>
      <c r="T17" s="79">
        <f t="shared" si="0"/>
        <v>11451</v>
      </c>
      <c r="U17" s="79">
        <f t="shared" si="0"/>
        <v>14085</v>
      </c>
      <c r="V17" s="79">
        <f t="shared" si="0"/>
        <v>12375.439999999999</v>
      </c>
      <c r="W17" s="79">
        <f t="shared" si="0"/>
        <v>12845</v>
      </c>
      <c r="X17" s="23">
        <f t="shared" si="0"/>
        <v>12314</v>
      </c>
      <c r="Y17" s="23">
        <f t="shared" ref="Y17:AC17" si="1">SUM(Y6:Y16)</f>
        <v>12359</v>
      </c>
      <c r="Z17" s="23">
        <f t="shared" si="1"/>
        <v>12839.25</v>
      </c>
      <c r="AA17" s="23">
        <f t="shared" si="1"/>
        <v>15053.2</v>
      </c>
      <c r="AB17" s="23">
        <f t="shared" si="1"/>
        <v>0</v>
      </c>
      <c r="AC17" s="23">
        <f t="shared" si="1"/>
        <v>16373.627743966208</v>
      </c>
    </row>
    <row r="18" spans="1:29" s="17" customFormat="1" ht="15" customHeight="1" x14ac:dyDescent="0.2">
      <c r="A18" s="201" t="s">
        <v>639</v>
      </c>
      <c r="B18" s="202"/>
      <c r="C18" s="203"/>
      <c r="D18" s="203"/>
      <c r="E18" s="204"/>
      <c r="F18" s="203"/>
      <c r="G18" s="203"/>
      <c r="H18" s="205"/>
      <c r="I18" s="206"/>
      <c r="J18" s="206"/>
      <c r="K18" s="206"/>
      <c r="L18" s="206"/>
      <c r="M18" s="206"/>
      <c r="N18" s="206"/>
      <c r="O18" s="206"/>
      <c r="P18" s="206"/>
      <c r="Q18" s="207"/>
      <c r="R18" s="207"/>
      <c r="S18" s="207"/>
      <c r="T18" s="207"/>
      <c r="U18" s="208"/>
      <c r="V18" s="209"/>
      <c r="W18" s="206"/>
      <c r="X18" s="206"/>
      <c r="Y18" s="206"/>
      <c r="Z18" s="206"/>
      <c r="AA18" s="206"/>
      <c r="AB18" s="206"/>
      <c r="AC18" s="206"/>
    </row>
    <row r="19" spans="1:29" s="17" customFormat="1" ht="15" customHeight="1" x14ac:dyDescent="0.2">
      <c r="A19" s="210" t="s">
        <v>638</v>
      </c>
      <c r="B19" s="202"/>
      <c r="C19" s="203"/>
      <c r="D19" s="203"/>
      <c r="E19" s="204"/>
      <c r="F19" s="203"/>
      <c r="G19" s="203"/>
      <c r="H19" s="205"/>
      <c r="I19" s="206"/>
      <c r="J19" s="206"/>
      <c r="K19" s="206"/>
      <c r="L19" s="206"/>
      <c r="M19" s="206"/>
      <c r="N19" s="206"/>
      <c r="O19" s="206"/>
      <c r="P19" s="206"/>
      <c r="Q19" s="207"/>
      <c r="R19" s="207"/>
      <c r="S19" s="207"/>
      <c r="T19" s="207"/>
      <c r="U19" s="208"/>
      <c r="V19" s="209"/>
      <c r="W19" s="206"/>
      <c r="X19" s="206"/>
      <c r="Y19" s="206"/>
      <c r="Z19" s="206"/>
      <c r="AA19" s="206"/>
      <c r="AB19" s="206"/>
      <c r="AC19" s="206"/>
    </row>
    <row r="20" spans="1:29" s="17" customFormat="1" ht="13.5" x14ac:dyDescent="0.2">
      <c r="A20" s="202" t="s">
        <v>636</v>
      </c>
      <c r="B20" s="202"/>
      <c r="C20" s="202"/>
      <c r="D20" s="202"/>
      <c r="E20" s="211"/>
      <c r="F20" s="202"/>
      <c r="G20" s="202"/>
      <c r="H20" s="212"/>
      <c r="I20" s="213"/>
      <c r="J20" s="213"/>
      <c r="K20" s="213"/>
      <c r="L20" s="213"/>
      <c r="M20" s="213"/>
      <c r="N20" s="213"/>
      <c r="O20" s="213"/>
      <c r="P20" s="213"/>
      <c r="Q20" s="214"/>
      <c r="R20" s="214"/>
      <c r="S20" s="214"/>
      <c r="T20" s="214"/>
      <c r="U20" s="215"/>
      <c r="V20" s="216"/>
      <c r="W20" s="213"/>
      <c r="X20" s="213"/>
      <c r="Y20" s="213"/>
      <c r="Z20" s="213"/>
      <c r="AA20" s="213"/>
      <c r="AB20" s="213"/>
      <c r="AC20" s="213"/>
    </row>
    <row r="21" spans="1:29" s="17" customFormat="1" ht="13.5" x14ac:dyDescent="0.2">
      <c r="A21" s="217" t="s">
        <v>637</v>
      </c>
      <c r="B21" s="211"/>
      <c r="C21" s="202"/>
      <c r="D21" s="202"/>
      <c r="E21" s="211"/>
      <c r="F21" s="202"/>
      <c r="G21" s="202"/>
      <c r="H21" s="212"/>
      <c r="I21" s="213"/>
      <c r="J21" s="213"/>
      <c r="K21" s="213"/>
      <c r="L21" s="213"/>
      <c r="M21" s="213"/>
      <c r="N21" s="213"/>
      <c r="O21" s="213"/>
      <c r="P21" s="213"/>
      <c r="Q21" s="214"/>
      <c r="R21" s="214"/>
      <c r="S21" s="214"/>
      <c r="T21" s="214"/>
      <c r="U21" s="215"/>
      <c r="V21" s="216"/>
      <c r="W21" s="213"/>
      <c r="X21" s="213"/>
      <c r="Y21" s="213"/>
      <c r="Z21" s="213"/>
      <c r="AA21" s="213"/>
      <c r="AB21" s="213"/>
      <c r="AC21" s="213"/>
    </row>
    <row r="22" spans="1:29" s="17" customFormat="1" ht="20.100000000000001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7"/>
      <c r="R22" s="7"/>
      <c r="S22" s="7"/>
      <c r="T22" s="7"/>
      <c r="U22" s="7"/>
      <c r="V22" s="80"/>
      <c r="AB22" s="223"/>
      <c r="AC22" s="223"/>
    </row>
    <row r="23" spans="1:29" s="17" customFormat="1" ht="20.100000000000001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7"/>
      <c r="R23" s="7"/>
      <c r="S23" s="7"/>
      <c r="T23" s="7"/>
      <c r="U23" s="7"/>
      <c r="V23" s="80"/>
      <c r="AB23" s="223"/>
      <c r="AC23" s="223"/>
    </row>
    <row r="24" spans="1:29" s="17" customFormat="1" ht="20.100000000000001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7"/>
      <c r="R24" s="7"/>
      <c r="S24" s="7"/>
      <c r="T24" s="7"/>
      <c r="U24" s="7"/>
      <c r="V24" s="80"/>
      <c r="AB24" s="223"/>
      <c r="AC24" s="223"/>
    </row>
    <row r="25" spans="1:29" s="17" customFormat="1" ht="20.100000000000001" customHeight="1" x14ac:dyDescent="0.2">
      <c r="A25" s="50"/>
      <c r="B25" s="50"/>
      <c r="Q25" s="25"/>
      <c r="R25" s="25"/>
      <c r="S25" s="25"/>
      <c r="T25" s="25"/>
      <c r="U25" s="25"/>
      <c r="V25" s="80"/>
      <c r="AB25" s="223"/>
      <c r="AC25" s="223"/>
    </row>
    <row r="26" spans="1:29" s="17" customFormat="1" ht="20.100000000000001" customHeight="1" x14ac:dyDescent="0.2">
      <c r="A26" s="147"/>
      <c r="B26" s="50"/>
      <c r="Q26" s="25"/>
      <c r="R26" s="25"/>
      <c r="S26" s="25"/>
      <c r="T26" s="25"/>
      <c r="U26" s="25"/>
      <c r="V26" s="80"/>
    </row>
    <row r="27" spans="1:29" s="17" customFormat="1" ht="20.10000000000000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6"/>
      <c r="R27" s="6"/>
      <c r="S27" s="6"/>
      <c r="T27" s="6"/>
      <c r="U27" s="6"/>
      <c r="V27" s="81"/>
      <c r="W27" s="1"/>
      <c r="X27" s="1"/>
      <c r="Y27" s="1"/>
      <c r="Z27" s="1"/>
      <c r="AA27" s="1"/>
      <c r="AB27" s="1"/>
      <c r="AC27" s="1"/>
    </row>
    <row r="28" spans="1:29" s="17" customFormat="1" ht="20.10000000000000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6"/>
      <c r="R28" s="6"/>
      <c r="S28" s="6"/>
      <c r="T28" s="6"/>
      <c r="U28" s="6"/>
      <c r="V28" s="81"/>
      <c r="W28" s="1"/>
      <c r="X28" s="1"/>
      <c r="Y28" s="1"/>
      <c r="Z28" s="1"/>
      <c r="AA28" s="1"/>
      <c r="AB28" s="1"/>
      <c r="AC28" s="1"/>
    </row>
    <row r="29" spans="1:29" s="17" customFormat="1" ht="20.100000000000001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7"/>
      <c r="R29" s="7"/>
      <c r="S29" s="7"/>
      <c r="T29" s="7"/>
      <c r="U29" s="7"/>
      <c r="V29" s="80"/>
      <c r="X29" s="25"/>
      <c r="Y29" s="25"/>
      <c r="Z29" s="25"/>
      <c r="AA29" s="25"/>
      <c r="AB29" s="25"/>
      <c r="AC29" s="25"/>
    </row>
    <row r="30" spans="1:29" s="17" customFormat="1" ht="20.100000000000001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7"/>
      <c r="R30" s="7"/>
      <c r="S30" s="7"/>
      <c r="T30" s="7"/>
      <c r="U30" s="7"/>
      <c r="V30" s="80"/>
      <c r="X30" s="25"/>
      <c r="Y30" s="25"/>
      <c r="Z30" s="25"/>
      <c r="AA30" s="25"/>
      <c r="AB30" s="25"/>
      <c r="AC30" s="25"/>
    </row>
    <row r="31" spans="1:29" s="17" customFormat="1" ht="20.100000000000001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7"/>
      <c r="R31" s="7"/>
      <c r="S31" s="7"/>
      <c r="T31" s="7"/>
      <c r="U31" s="7"/>
      <c r="V31" s="80"/>
      <c r="X31" s="25"/>
      <c r="Y31" s="25"/>
      <c r="Z31" s="25"/>
      <c r="AA31" s="25"/>
      <c r="AB31" s="25"/>
      <c r="AC31" s="25"/>
    </row>
    <row r="32" spans="1:29" s="17" customFormat="1" ht="20.100000000000001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7"/>
      <c r="R32" s="7"/>
      <c r="S32" s="7"/>
      <c r="T32" s="7"/>
      <c r="U32" s="7"/>
      <c r="V32" s="80"/>
      <c r="X32" s="25"/>
      <c r="Y32" s="25"/>
      <c r="Z32" s="25"/>
      <c r="AA32" s="25"/>
      <c r="AB32" s="25"/>
      <c r="AC32" s="25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X33" s="25"/>
      <c r="Y33" s="25"/>
      <c r="Z33" s="25"/>
      <c r="AA33" s="25"/>
      <c r="AB33" s="25"/>
      <c r="AC33" s="25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X34" s="25"/>
      <c r="Y34" s="25"/>
      <c r="Z34" s="25"/>
      <c r="AA34" s="25"/>
      <c r="AB34" s="25"/>
      <c r="AC34" s="25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25"/>
      <c r="AC35" s="25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25"/>
      <c r="AC36" s="25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25"/>
      <c r="AC37" s="25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25"/>
      <c r="AC38" s="25"/>
    </row>
    <row r="39" spans="1:29" s="17" customFormat="1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X39" s="25"/>
      <c r="Y39" s="25"/>
      <c r="Z39" s="25"/>
      <c r="AA39" s="25"/>
      <c r="AB39" s="25"/>
      <c r="AC39" s="25"/>
    </row>
    <row r="40" spans="1:29" s="17" customFormat="1" ht="20.100000000000001" customHeight="1" x14ac:dyDescent="0.2">
      <c r="A40" s="50"/>
      <c r="B40" s="50"/>
      <c r="Q40" s="25"/>
      <c r="R40" s="25"/>
      <c r="S40" s="25"/>
      <c r="T40" s="25"/>
      <c r="U40" s="25"/>
      <c r="V40" s="80"/>
      <c r="X40" s="25"/>
      <c r="Y40" s="25"/>
      <c r="Z40" s="25"/>
      <c r="AA40" s="25"/>
      <c r="AB40" s="25"/>
      <c r="AC40" s="25"/>
    </row>
    <row r="41" spans="1:29" s="17" customFormat="1" ht="20.100000000000001" customHeight="1" x14ac:dyDescent="0.2">
      <c r="A41" s="147"/>
      <c r="B41" s="50"/>
      <c r="Q41" s="25"/>
      <c r="R41" s="25"/>
      <c r="S41" s="25"/>
      <c r="T41" s="25"/>
      <c r="U41" s="25"/>
      <c r="V41" s="80"/>
      <c r="X41" s="25"/>
      <c r="Y41" s="25"/>
      <c r="Z41" s="25"/>
      <c r="AA41" s="25"/>
      <c r="AB41" s="25"/>
      <c r="AC41" s="25"/>
    </row>
    <row r="42" spans="1:29" x14ac:dyDescent="0.2">
      <c r="Q42" s="6"/>
      <c r="R42" s="6"/>
      <c r="S42" s="6"/>
      <c r="T42" s="6"/>
      <c r="U42" s="6"/>
    </row>
    <row r="43" spans="1:29" x14ac:dyDescent="0.2">
      <c r="Q43" s="6"/>
      <c r="R43" s="6"/>
      <c r="S43" s="6"/>
      <c r="T43" s="6"/>
      <c r="U43" s="6"/>
    </row>
    <row r="44" spans="1:29" ht="20.100000000000001" customHeight="1" x14ac:dyDescent="0.2">
      <c r="Q44" s="6"/>
      <c r="R44" s="6"/>
      <c r="S44" s="6"/>
      <c r="T44" s="6"/>
      <c r="U44" s="6"/>
    </row>
    <row r="45" spans="1:29" ht="20.100000000000001" customHeight="1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B48" s="50"/>
      <c r="C48" s="50"/>
      <c r="Q48" s="6"/>
      <c r="R48" s="6"/>
      <c r="S48" s="6"/>
      <c r="T48" s="6"/>
      <c r="U48" s="6"/>
    </row>
    <row r="49" spans="2:21" ht="20.100000000000001" customHeight="1" x14ac:dyDescent="0.2">
      <c r="B49" s="147"/>
      <c r="C49" s="50"/>
      <c r="Q49" s="6"/>
      <c r="R49" s="6"/>
      <c r="S49" s="6"/>
      <c r="T49" s="6"/>
      <c r="U49" s="6"/>
    </row>
    <row r="50" spans="2:21" ht="20.100000000000001" customHeight="1" x14ac:dyDescent="0.2">
      <c r="Q50" s="6"/>
      <c r="R50" s="6"/>
      <c r="S50" s="6"/>
      <c r="T50" s="6"/>
      <c r="U50" s="6"/>
    </row>
  </sheetData>
  <mergeCells count="3">
    <mergeCell ref="A4:A5"/>
    <mergeCell ref="A17:B17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1"/>
  <ignoredErrors>
    <ignoredError sqref="W17:Y17" formulaRange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AC51"/>
  <sheetViews>
    <sheetView showGridLines="0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3" width="7" style="1" hidden="1" customWidth="1"/>
    <col min="4" max="15" width="5" style="1" hidden="1" customWidth="1"/>
    <col min="16" max="16" width="6.42578125" style="1" hidden="1" customWidth="1"/>
    <col min="17" max="21" width="15.7109375" style="1" hidden="1" customWidth="1"/>
    <col min="22" max="22" width="15.7109375" style="81" hidden="1" customWidth="1"/>
    <col min="23" max="23" width="15.7109375" style="1" hidden="1" customWidth="1"/>
    <col min="24" max="24" width="15.7109375" style="6" hidden="1" customWidth="1"/>
    <col min="25" max="29" width="15.7109375" style="6" customWidth="1"/>
    <col min="30" max="16384" width="9.140625" style="1"/>
  </cols>
  <sheetData>
    <row r="1" spans="1:29" s="12" customFormat="1" ht="20.100000000000001" customHeight="1" x14ac:dyDescent="0.25">
      <c r="A1" s="27" t="s">
        <v>629</v>
      </c>
      <c r="B1" s="28"/>
      <c r="C1" s="28"/>
      <c r="D1" s="28"/>
      <c r="E1" s="29"/>
      <c r="F1" s="28"/>
      <c r="G1" s="28"/>
      <c r="H1" s="3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630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26">
        <v>1</v>
      </c>
      <c r="B6" s="150" t="s">
        <v>513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7">
        <v>105</v>
      </c>
      <c r="R6" s="86">
        <v>530</v>
      </c>
      <c r="S6" s="86">
        <v>84</v>
      </c>
      <c r="T6" s="86">
        <v>121</v>
      </c>
      <c r="U6" s="86">
        <v>236</v>
      </c>
      <c r="V6" s="83">
        <v>223.88</v>
      </c>
      <c r="W6" s="86">
        <v>385</v>
      </c>
      <c r="X6" s="25">
        <v>632</v>
      </c>
      <c r="Y6" s="25">
        <v>384.5</v>
      </c>
      <c r="Z6" s="25">
        <v>384.5</v>
      </c>
      <c r="AA6" s="25">
        <v>384.5</v>
      </c>
      <c r="AB6" s="25">
        <v>0</v>
      </c>
      <c r="AC6" s="25">
        <f>'[1]Maluku Utara'!AC6-[2]MalUt!AC6</f>
        <v>543.20201627369977</v>
      </c>
    </row>
    <row r="7" spans="1:29" s="17" customFormat="1" ht="20.100000000000001" customHeight="1" x14ac:dyDescent="0.25">
      <c r="A7" s="26">
        <v>2</v>
      </c>
      <c r="B7" s="150" t="s">
        <v>514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7">
        <v>545</v>
      </c>
      <c r="R7" s="86">
        <v>793</v>
      </c>
      <c r="S7" s="86">
        <v>574</v>
      </c>
      <c r="T7" s="86">
        <v>750</v>
      </c>
      <c r="U7" s="86">
        <v>700</v>
      </c>
      <c r="V7" s="83">
        <v>640.59</v>
      </c>
      <c r="W7" s="86">
        <v>805</v>
      </c>
      <c r="X7" s="25">
        <v>526</v>
      </c>
      <c r="Y7" s="25">
        <v>774.5</v>
      </c>
      <c r="Z7" s="25">
        <v>762.5</v>
      </c>
      <c r="AA7" s="25">
        <v>762.5</v>
      </c>
      <c r="AB7" s="25">
        <v>0</v>
      </c>
      <c r="AC7" s="25">
        <f>'[1]Maluku Utara'!AC7-[2]MalUt!AC7</f>
        <v>1434.4370323153423</v>
      </c>
    </row>
    <row r="8" spans="1:29" s="17" customFormat="1" ht="20.100000000000001" customHeight="1" x14ac:dyDescent="0.25">
      <c r="A8" s="26">
        <v>3</v>
      </c>
      <c r="B8" s="150" t="s">
        <v>515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7">
        <v>0</v>
      </c>
      <c r="R8" s="86">
        <v>0</v>
      </c>
      <c r="S8" s="86">
        <v>100</v>
      </c>
      <c r="T8" s="86">
        <v>225</v>
      </c>
      <c r="U8" s="86">
        <v>150</v>
      </c>
      <c r="V8" s="83" t="s">
        <v>48</v>
      </c>
      <c r="W8" s="86">
        <v>50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f>'[1]Maluku Utara'!AC8-[2]MalUt!AC8</f>
        <v>11.613995538552011</v>
      </c>
    </row>
    <row r="9" spans="1:29" s="17" customFormat="1" ht="20.100000000000001" customHeight="1" x14ac:dyDescent="0.25">
      <c r="A9" s="26">
        <v>4</v>
      </c>
      <c r="B9" s="150" t="s">
        <v>516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7">
        <v>485</v>
      </c>
      <c r="R9" s="86">
        <v>551</v>
      </c>
      <c r="S9" s="86">
        <v>868</v>
      </c>
      <c r="T9" s="86">
        <v>331</v>
      </c>
      <c r="U9" s="86">
        <v>331</v>
      </c>
      <c r="V9" s="83">
        <v>47.76</v>
      </c>
      <c r="W9" s="86">
        <v>82</v>
      </c>
      <c r="X9" s="25">
        <v>538</v>
      </c>
      <c r="Y9" s="25">
        <v>705</v>
      </c>
      <c r="Z9" s="25">
        <v>759</v>
      </c>
      <c r="AA9" s="25">
        <v>918</v>
      </c>
      <c r="AB9" s="25">
        <v>0</v>
      </c>
      <c r="AC9" s="25">
        <f>'[1]Maluku Utara'!AC9-[2]MalUt!AC9</f>
        <v>556.37921934107317</v>
      </c>
    </row>
    <row r="10" spans="1:29" s="17" customFormat="1" ht="20.100000000000001" customHeight="1" x14ac:dyDescent="0.25">
      <c r="A10" s="26">
        <v>5</v>
      </c>
      <c r="B10" s="150" t="s">
        <v>517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7">
        <v>1297</v>
      </c>
      <c r="R10" s="86">
        <v>1359</v>
      </c>
      <c r="S10" s="86">
        <v>1930</v>
      </c>
      <c r="T10" s="86">
        <v>2806</v>
      </c>
      <c r="U10" s="86">
        <v>2004</v>
      </c>
      <c r="V10" s="83">
        <v>230.46</v>
      </c>
      <c r="W10" s="86">
        <v>1279</v>
      </c>
      <c r="X10" s="25">
        <v>1080</v>
      </c>
      <c r="Y10" s="25">
        <v>1974</v>
      </c>
      <c r="Z10" s="25">
        <v>1974</v>
      </c>
      <c r="AA10" s="25">
        <v>1974</v>
      </c>
      <c r="AB10" s="25">
        <v>0</v>
      </c>
      <c r="AC10" s="25">
        <f>'[1]Maluku Utara'!AC10-[2]MalUt!AC10</f>
        <v>1408.9861576484218</v>
      </c>
    </row>
    <row r="11" spans="1:29" s="17" customFormat="1" ht="20.100000000000001" customHeight="1" x14ac:dyDescent="0.25">
      <c r="A11" s="26">
        <v>6</v>
      </c>
      <c r="B11" s="150" t="s">
        <v>518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7">
        <v>6478</v>
      </c>
      <c r="R11" s="86">
        <v>7282</v>
      </c>
      <c r="S11" s="86">
        <v>3188</v>
      </c>
      <c r="T11" s="86">
        <v>3885</v>
      </c>
      <c r="U11" s="86">
        <v>3985</v>
      </c>
      <c r="V11" s="83">
        <v>4338.58</v>
      </c>
      <c r="W11" s="86">
        <v>4884</v>
      </c>
      <c r="X11" s="25">
        <v>4746</v>
      </c>
      <c r="Y11" s="25">
        <v>4722</v>
      </c>
      <c r="Z11" s="25">
        <v>4846</v>
      </c>
      <c r="AA11" s="25">
        <v>4846</v>
      </c>
      <c r="AB11" s="25">
        <v>0</v>
      </c>
      <c r="AC11" s="25">
        <f>'[1]Maluku Utara'!AC11-[2]MalUt!AC11</f>
        <v>5353.2195958525654</v>
      </c>
    </row>
    <row r="12" spans="1:29" s="17" customFormat="1" ht="20.100000000000001" customHeight="1" x14ac:dyDescent="0.25">
      <c r="A12" s="26">
        <v>7</v>
      </c>
      <c r="B12" s="145" t="s">
        <v>519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7"/>
      <c r="R12" s="86"/>
      <c r="S12" s="86">
        <v>0</v>
      </c>
      <c r="T12" s="86">
        <v>0</v>
      </c>
      <c r="U12" s="86">
        <v>0</v>
      </c>
      <c r="V12" s="83">
        <v>296.20999999999998</v>
      </c>
      <c r="W12" s="86">
        <v>159</v>
      </c>
      <c r="X12" s="25">
        <v>230</v>
      </c>
      <c r="Y12" s="25">
        <v>552</v>
      </c>
      <c r="Z12" s="25">
        <v>600</v>
      </c>
      <c r="AA12" s="25">
        <v>600</v>
      </c>
      <c r="AB12" s="25">
        <v>0</v>
      </c>
      <c r="AC12" s="25">
        <f>'[1]Maluku Utara'!AC12-[2]MalUt!AC12</f>
        <v>862.87122452836093</v>
      </c>
    </row>
    <row r="13" spans="1:29" s="17" customFormat="1" ht="20.100000000000001" customHeight="1" x14ac:dyDescent="0.25">
      <c r="A13" s="26">
        <v>8</v>
      </c>
      <c r="B13" s="145" t="s">
        <v>520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7"/>
      <c r="R13" s="86"/>
      <c r="S13" s="86">
        <v>0</v>
      </c>
      <c r="T13" s="86">
        <v>0</v>
      </c>
      <c r="U13" s="86">
        <v>0</v>
      </c>
      <c r="V13" s="83" t="s">
        <v>48</v>
      </c>
      <c r="W13" s="86">
        <v>1000</v>
      </c>
      <c r="X13" s="25">
        <v>200</v>
      </c>
      <c r="Y13" s="25">
        <v>100</v>
      </c>
      <c r="Z13" s="25">
        <v>100</v>
      </c>
      <c r="AA13" s="25">
        <v>0</v>
      </c>
      <c r="AB13" s="25">
        <v>0</v>
      </c>
      <c r="AC13" s="25">
        <f>'[1]Maluku Utara'!AC13-[2]MalUt!AC13</f>
        <v>0</v>
      </c>
    </row>
    <row r="14" spans="1:29" s="17" customFormat="1" ht="20.100000000000001" customHeight="1" x14ac:dyDescent="0.25">
      <c r="A14" s="26">
        <v>9</v>
      </c>
      <c r="B14" s="145" t="s">
        <v>521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7">
        <v>0</v>
      </c>
      <c r="R14" s="86">
        <v>0</v>
      </c>
      <c r="S14" s="86">
        <v>0</v>
      </c>
      <c r="T14" s="86">
        <v>0</v>
      </c>
      <c r="U14" s="86">
        <v>0</v>
      </c>
      <c r="V14" s="83" t="s">
        <v>48</v>
      </c>
      <c r="W14" s="86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f>'[1]Maluku Utara'!AC14-[2]MalUt!AC14</f>
        <v>0</v>
      </c>
    </row>
    <row r="15" spans="1:29" s="17" customFormat="1" ht="20.100000000000001" customHeight="1" x14ac:dyDescent="0.25">
      <c r="A15" s="26">
        <v>10</v>
      </c>
      <c r="B15" s="151" t="s">
        <v>522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7">
        <v>0</v>
      </c>
      <c r="R15" s="86">
        <v>0</v>
      </c>
      <c r="S15" s="86">
        <v>0</v>
      </c>
      <c r="T15" s="86">
        <v>0</v>
      </c>
      <c r="U15" s="86">
        <v>2</v>
      </c>
      <c r="V15" s="83" t="s">
        <v>48</v>
      </c>
      <c r="W15" s="86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f>'[1]Maluku Utara'!AC15-[2]MalUt!AC15</f>
        <v>199.87570261546128</v>
      </c>
    </row>
    <row r="16" spans="1:29" s="17" customFormat="1" ht="20.100000000000001" customHeight="1" thickBot="1" x14ac:dyDescent="0.3">
      <c r="A16" s="248" t="s">
        <v>40</v>
      </c>
      <c r="B16" s="249"/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23">
        <f t="shared" ref="Q16:X16" si="0">SUM(Q6:Q15)</f>
        <v>8910</v>
      </c>
      <c r="R16" s="79">
        <f t="shared" si="0"/>
        <v>10515</v>
      </c>
      <c r="S16" s="79">
        <f t="shared" si="0"/>
        <v>6744</v>
      </c>
      <c r="T16" s="79">
        <f t="shared" si="0"/>
        <v>8118</v>
      </c>
      <c r="U16" s="79">
        <f t="shared" si="0"/>
        <v>7408</v>
      </c>
      <c r="V16" s="79">
        <f t="shared" si="0"/>
        <v>5777.4800000000005</v>
      </c>
      <c r="W16" s="79">
        <f t="shared" si="0"/>
        <v>8644</v>
      </c>
      <c r="X16" s="23">
        <f t="shared" si="0"/>
        <v>7952</v>
      </c>
      <c r="Y16" s="23">
        <f t="shared" ref="Y16:AC16" si="1">SUM(Y6:Y15)</f>
        <v>9212</v>
      </c>
      <c r="Z16" s="23">
        <f t="shared" si="1"/>
        <v>9426</v>
      </c>
      <c r="AA16" s="23">
        <f t="shared" si="1"/>
        <v>9485</v>
      </c>
      <c r="AB16" s="23">
        <f t="shared" si="1"/>
        <v>0</v>
      </c>
      <c r="AC16" s="23">
        <f t="shared" si="1"/>
        <v>10370.584944113476</v>
      </c>
    </row>
    <row r="17" spans="1:29" s="17" customFormat="1" ht="15" customHeight="1" x14ac:dyDescent="0.2">
      <c r="A17" s="201" t="s">
        <v>639</v>
      </c>
      <c r="B17" s="202"/>
      <c r="C17" s="203"/>
      <c r="D17" s="203"/>
      <c r="E17" s="204"/>
      <c r="F17" s="203"/>
      <c r="G17" s="203"/>
      <c r="H17" s="205"/>
      <c r="I17" s="206"/>
      <c r="J17" s="206"/>
      <c r="K17" s="206"/>
      <c r="L17" s="206"/>
      <c r="M17" s="206"/>
      <c r="N17" s="206"/>
      <c r="O17" s="206"/>
      <c r="P17" s="206"/>
      <c r="Q17" s="207"/>
      <c r="R17" s="207"/>
      <c r="S17" s="207"/>
      <c r="T17" s="207"/>
      <c r="U17" s="208"/>
      <c r="V17" s="209"/>
      <c r="W17" s="206"/>
      <c r="X17" s="206"/>
      <c r="Y17" s="206"/>
      <c r="Z17" s="206"/>
      <c r="AA17" s="206"/>
      <c r="AB17" s="206"/>
      <c r="AC17" s="206"/>
    </row>
    <row r="18" spans="1:29" s="17" customFormat="1" ht="15" customHeight="1" x14ac:dyDescent="0.2">
      <c r="A18" s="210" t="s">
        <v>638</v>
      </c>
      <c r="B18" s="202"/>
      <c r="C18" s="203"/>
      <c r="D18" s="203"/>
      <c r="E18" s="204"/>
      <c r="F18" s="203"/>
      <c r="G18" s="203"/>
      <c r="H18" s="205"/>
      <c r="I18" s="206"/>
      <c r="J18" s="206"/>
      <c r="K18" s="206"/>
      <c r="L18" s="206"/>
      <c r="M18" s="206"/>
      <c r="N18" s="206"/>
      <c r="O18" s="206"/>
      <c r="P18" s="206"/>
      <c r="Q18" s="207"/>
      <c r="R18" s="207"/>
      <c r="S18" s="207"/>
      <c r="T18" s="207"/>
      <c r="U18" s="208"/>
      <c r="V18" s="209"/>
      <c r="W18" s="206"/>
      <c r="X18" s="206"/>
      <c r="Y18" s="206"/>
      <c r="Z18" s="206"/>
      <c r="AA18" s="206"/>
      <c r="AB18" s="206"/>
      <c r="AC18" s="206"/>
    </row>
    <row r="19" spans="1:29" s="17" customFormat="1" ht="13.5" x14ac:dyDescent="0.2">
      <c r="A19" s="202" t="s">
        <v>636</v>
      </c>
      <c r="B19" s="202"/>
      <c r="C19" s="202"/>
      <c r="D19" s="202"/>
      <c r="E19" s="211"/>
      <c r="F19" s="202"/>
      <c r="G19" s="202"/>
      <c r="H19" s="212"/>
      <c r="I19" s="213"/>
      <c r="J19" s="213"/>
      <c r="K19" s="213"/>
      <c r="L19" s="213"/>
      <c r="M19" s="213"/>
      <c r="N19" s="213"/>
      <c r="O19" s="213"/>
      <c r="P19" s="213"/>
      <c r="Q19" s="214"/>
      <c r="R19" s="214"/>
      <c r="S19" s="214"/>
      <c r="T19" s="214"/>
      <c r="U19" s="215"/>
      <c r="V19" s="216"/>
      <c r="W19" s="213"/>
      <c r="X19" s="213"/>
      <c r="Y19" s="213"/>
      <c r="Z19" s="213"/>
      <c r="AA19" s="213"/>
      <c r="AB19" s="213"/>
      <c r="AC19" s="213"/>
    </row>
    <row r="20" spans="1:29" s="17" customFormat="1" ht="13.5" x14ac:dyDescent="0.2">
      <c r="A20" s="217" t="s">
        <v>637</v>
      </c>
      <c r="B20" s="211"/>
      <c r="C20" s="202"/>
      <c r="D20" s="202"/>
      <c r="E20" s="211"/>
      <c r="F20" s="202"/>
      <c r="G20" s="202"/>
      <c r="H20" s="212"/>
      <c r="I20" s="213"/>
      <c r="J20" s="213"/>
      <c r="K20" s="213"/>
      <c r="L20" s="213"/>
      <c r="M20" s="213"/>
      <c r="N20" s="213"/>
      <c r="O20" s="213"/>
      <c r="P20" s="213"/>
      <c r="Q20" s="214"/>
      <c r="R20" s="214"/>
      <c r="S20" s="214"/>
      <c r="T20" s="214"/>
      <c r="U20" s="215"/>
      <c r="V20" s="216"/>
      <c r="W20" s="213"/>
      <c r="X20" s="213"/>
      <c r="Y20" s="213"/>
      <c r="Z20" s="213"/>
      <c r="AA20" s="213"/>
      <c r="AB20" s="213"/>
      <c r="AC20" s="213"/>
    </row>
    <row r="21" spans="1:29" s="17" customFormat="1" ht="20.100000000000001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7"/>
      <c r="R21" s="7"/>
      <c r="S21" s="7"/>
      <c r="T21" s="7"/>
      <c r="U21" s="7"/>
      <c r="V21" s="80"/>
      <c r="AB21" s="223"/>
      <c r="AC21" s="223"/>
    </row>
    <row r="22" spans="1:29" s="17" customFormat="1" ht="20.100000000000001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7"/>
      <c r="R22" s="7"/>
      <c r="S22" s="7"/>
      <c r="T22" s="7"/>
      <c r="U22" s="7"/>
      <c r="V22" s="80"/>
      <c r="AB22" s="223"/>
      <c r="AC22" s="223"/>
    </row>
    <row r="23" spans="1:29" s="17" customFormat="1" ht="20.100000000000001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7"/>
      <c r="R23" s="7"/>
      <c r="S23" s="7"/>
      <c r="T23" s="7"/>
      <c r="U23" s="7"/>
      <c r="V23" s="80"/>
      <c r="AB23" s="223"/>
      <c r="AC23" s="223"/>
    </row>
    <row r="24" spans="1:29" s="17" customFormat="1" ht="20.100000000000001" customHeight="1" x14ac:dyDescent="0.2">
      <c r="A24" s="50"/>
      <c r="B24" s="50"/>
      <c r="Q24" s="25"/>
      <c r="R24" s="25"/>
      <c r="S24" s="25"/>
      <c r="T24" s="25"/>
      <c r="U24" s="25"/>
      <c r="V24" s="80"/>
      <c r="AB24" s="223"/>
      <c r="AC24" s="223"/>
    </row>
    <row r="25" spans="1:29" s="17" customFormat="1" ht="20.100000000000001" customHeight="1" x14ac:dyDescent="0.2">
      <c r="A25" s="147"/>
      <c r="B25" s="50"/>
      <c r="Q25" s="25"/>
      <c r="R25" s="25"/>
      <c r="S25" s="25"/>
      <c r="T25" s="25"/>
      <c r="U25" s="25"/>
      <c r="V25" s="80"/>
    </row>
    <row r="26" spans="1:29" s="17" customFormat="1" ht="20.10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6"/>
      <c r="R26" s="6"/>
      <c r="S26" s="6"/>
      <c r="T26" s="6"/>
      <c r="U26" s="6"/>
      <c r="V26" s="81"/>
      <c r="W26" s="1"/>
      <c r="X26" s="1"/>
      <c r="Y26" s="1"/>
      <c r="Z26" s="1"/>
      <c r="AA26" s="1"/>
      <c r="AB26" s="1"/>
      <c r="AC26" s="1"/>
    </row>
    <row r="27" spans="1:29" s="17" customFormat="1" ht="20.10000000000000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6"/>
      <c r="R27" s="6"/>
      <c r="S27" s="6"/>
      <c r="T27" s="6"/>
      <c r="U27" s="6"/>
      <c r="V27" s="81"/>
      <c r="W27" s="1"/>
      <c r="X27" s="1"/>
      <c r="Y27" s="1"/>
      <c r="Z27" s="1"/>
      <c r="AA27" s="1"/>
      <c r="AB27" s="1"/>
      <c r="AC27" s="1"/>
    </row>
    <row r="28" spans="1:29" s="17" customFormat="1" ht="20.100000000000001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7"/>
      <c r="R28" s="7"/>
      <c r="S28" s="7"/>
      <c r="T28" s="7"/>
      <c r="U28" s="7"/>
      <c r="V28" s="80"/>
      <c r="X28" s="25"/>
      <c r="Y28" s="25"/>
      <c r="Z28" s="25"/>
      <c r="AA28" s="25"/>
      <c r="AB28" s="25"/>
      <c r="AC28" s="25"/>
    </row>
    <row r="29" spans="1:29" s="17" customFormat="1" ht="20.100000000000001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7"/>
      <c r="R29" s="7"/>
      <c r="S29" s="7"/>
      <c r="T29" s="7"/>
      <c r="U29" s="7"/>
      <c r="V29" s="80"/>
      <c r="X29" s="25"/>
      <c r="Y29" s="25"/>
      <c r="Z29" s="25"/>
      <c r="AA29" s="25"/>
      <c r="AB29" s="25"/>
      <c r="AC29" s="25"/>
    </row>
    <row r="30" spans="1:29" s="17" customFormat="1" ht="20.100000000000001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7"/>
      <c r="R30" s="7"/>
      <c r="S30" s="7"/>
      <c r="T30" s="7"/>
      <c r="U30" s="7"/>
      <c r="V30" s="80"/>
      <c r="X30" s="25"/>
      <c r="Y30" s="25"/>
      <c r="Z30" s="25"/>
      <c r="AA30" s="25"/>
      <c r="AB30" s="25"/>
      <c r="AC30" s="25"/>
    </row>
    <row r="31" spans="1:29" s="17" customFormat="1" ht="20.100000000000001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7"/>
      <c r="R31" s="7"/>
      <c r="S31" s="7"/>
      <c r="T31" s="7"/>
      <c r="U31" s="7"/>
      <c r="V31" s="80"/>
      <c r="X31" s="25"/>
      <c r="Y31" s="25"/>
      <c r="Z31" s="25"/>
      <c r="AA31" s="25"/>
      <c r="AB31" s="25"/>
      <c r="AC31" s="25"/>
    </row>
    <row r="32" spans="1:29" s="17" customFormat="1" ht="20.100000000000001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7"/>
      <c r="R32" s="7"/>
      <c r="S32" s="7"/>
      <c r="T32" s="7"/>
      <c r="U32" s="7"/>
      <c r="V32" s="80"/>
      <c r="X32" s="25"/>
      <c r="Y32" s="25"/>
      <c r="Z32" s="25"/>
      <c r="AA32" s="25"/>
      <c r="AB32" s="25"/>
      <c r="AC32" s="25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X33" s="25"/>
      <c r="Y33" s="25"/>
      <c r="Z33" s="25"/>
      <c r="AA33" s="25"/>
      <c r="AB33" s="25"/>
      <c r="AC33" s="25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X34" s="25"/>
      <c r="Y34" s="25"/>
      <c r="Z34" s="25"/>
      <c r="AA34" s="25"/>
      <c r="AB34" s="25"/>
      <c r="AC34" s="25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25"/>
      <c r="AC35" s="25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25"/>
      <c r="AC36" s="25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25"/>
      <c r="AC37" s="25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25"/>
      <c r="AC38" s="25"/>
    </row>
    <row r="39" spans="1:29" s="17" customFormat="1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X39" s="25"/>
      <c r="Y39" s="25"/>
      <c r="Z39" s="25"/>
      <c r="AA39" s="25"/>
      <c r="AB39" s="25"/>
      <c r="AC39" s="25"/>
    </row>
    <row r="40" spans="1:29" s="17" customFormat="1" ht="20.100000000000001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7"/>
      <c r="R40" s="7"/>
      <c r="S40" s="7"/>
      <c r="T40" s="7"/>
      <c r="U40" s="7"/>
      <c r="V40" s="80"/>
      <c r="X40" s="25"/>
      <c r="Y40" s="25"/>
      <c r="Z40" s="25"/>
      <c r="AA40" s="25"/>
      <c r="AB40" s="25"/>
      <c r="AC40" s="25"/>
    </row>
    <row r="41" spans="1:29" s="17" customFormat="1" ht="20.100000000000001" customHeight="1" x14ac:dyDescent="0.2">
      <c r="A41" s="50"/>
      <c r="B41" s="50"/>
      <c r="Q41" s="25"/>
      <c r="R41" s="25"/>
      <c r="S41" s="25"/>
      <c r="T41" s="25"/>
      <c r="U41" s="25"/>
      <c r="V41" s="80"/>
      <c r="X41" s="25"/>
      <c r="Y41" s="25"/>
      <c r="Z41" s="25"/>
      <c r="AA41" s="25"/>
      <c r="AB41" s="25"/>
      <c r="AC41" s="25"/>
    </row>
    <row r="42" spans="1:29" s="17" customFormat="1" ht="20.100000000000001" customHeight="1" x14ac:dyDescent="0.2">
      <c r="A42" s="147"/>
      <c r="B42" s="50"/>
      <c r="Q42" s="25"/>
      <c r="R42" s="25"/>
      <c r="S42" s="25"/>
      <c r="T42" s="25"/>
      <c r="U42" s="25"/>
      <c r="V42" s="80"/>
      <c r="X42" s="25"/>
      <c r="Y42" s="25"/>
      <c r="Z42" s="25"/>
      <c r="AA42" s="25"/>
      <c r="AB42" s="25"/>
      <c r="AC42" s="25"/>
    </row>
    <row r="43" spans="1:29" ht="20.100000000000001" customHeight="1" x14ac:dyDescent="0.2">
      <c r="Q43" s="6"/>
      <c r="R43" s="6"/>
      <c r="S43" s="6"/>
      <c r="T43" s="6"/>
      <c r="U43" s="6"/>
    </row>
    <row r="44" spans="1:29" x14ac:dyDescent="0.2">
      <c r="Q44" s="6"/>
      <c r="R44" s="6"/>
      <c r="S44" s="6"/>
      <c r="T44" s="6"/>
      <c r="U44" s="6"/>
    </row>
    <row r="45" spans="1:29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Q48" s="6"/>
      <c r="R48" s="6"/>
      <c r="S48" s="6"/>
      <c r="T48" s="6"/>
      <c r="U48" s="6"/>
    </row>
    <row r="49" spans="2:21" ht="20.100000000000001" customHeight="1" x14ac:dyDescent="0.2">
      <c r="B49" s="50"/>
      <c r="C49" s="50"/>
      <c r="Q49" s="6"/>
      <c r="R49" s="6"/>
      <c r="S49" s="6"/>
      <c r="T49" s="6"/>
      <c r="U49" s="6"/>
    </row>
    <row r="50" spans="2:21" ht="20.100000000000001" customHeight="1" x14ac:dyDescent="0.2">
      <c r="B50" s="147"/>
      <c r="C50" s="50"/>
      <c r="Q50" s="6"/>
      <c r="R50" s="6"/>
      <c r="S50" s="6"/>
      <c r="T50" s="6"/>
      <c r="U50" s="6"/>
    </row>
    <row r="51" spans="2:21" ht="20.100000000000001" customHeight="1" x14ac:dyDescent="0.2">
      <c r="Q51" s="6"/>
      <c r="R51" s="6"/>
      <c r="S51" s="6"/>
      <c r="T51" s="6"/>
      <c r="U51" s="6"/>
    </row>
  </sheetData>
  <mergeCells count="3">
    <mergeCell ref="A4:A5"/>
    <mergeCell ref="A16:B16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AC52"/>
  <sheetViews>
    <sheetView showGridLines="0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3" width="7" style="1" hidden="1" customWidth="1"/>
    <col min="4" max="16" width="5" style="1" hidden="1" customWidth="1"/>
    <col min="17" max="21" width="15.7109375" style="1" hidden="1" customWidth="1"/>
    <col min="22" max="22" width="15.7109375" style="81" hidden="1" customWidth="1"/>
    <col min="23" max="23" width="15.7109375" style="1" hidden="1" customWidth="1"/>
    <col min="24" max="24" width="15.7109375" style="6" hidden="1" customWidth="1"/>
    <col min="25" max="29" width="15.7109375" style="6" customWidth="1"/>
    <col min="30" max="16384" width="9.140625" style="1"/>
  </cols>
  <sheetData>
    <row r="1" spans="1:29" s="12" customFormat="1" ht="20.100000000000001" customHeight="1" x14ac:dyDescent="0.25">
      <c r="A1" s="27" t="s">
        <v>631</v>
      </c>
      <c r="B1" s="28"/>
      <c r="C1" s="28"/>
      <c r="D1" s="28"/>
      <c r="E1" s="29"/>
      <c r="F1" s="28"/>
      <c r="G1" s="28"/>
      <c r="H1" s="3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632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26">
        <v>1</v>
      </c>
      <c r="B6" s="144" t="s">
        <v>523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7">
        <v>25</v>
      </c>
      <c r="R6" s="86">
        <v>25</v>
      </c>
      <c r="S6" s="86">
        <v>25</v>
      </c>
      <c r="T6" s="86">
        <v>25</v>
      </c>
      <c r="U6" s="83" t="s">
        <v>48</v>
      </c>
      <c r="V6" s="83" t="s">
        <v>48</v>
      </c>
      <c r="W6" s="83">
        <v>300</v>
      </c>
      <c r="X6" s="228">
        <v>300</v>
      </c>
      <c r="Y6" s="228">
        <v>300</v>
      </c>
      <c r="Z6" s="25">
        <v>300</v>
      </c>
      <c r="AA6" s="25">
        <v>300</v>
      </c>
      <c r="AB6" s="25">
        <v>0</v>
      </c>
      <c r="AC6" s="25">
        <f>[1]PapuaBarat!AC6-[2]PapuaBarat!AC6</f>
        <v>0</v>
      </c>
    </row>
    <row r="7" spans="1:29" s="17" customFormat="1" ht="20.100000000000001" customHeight="1" x14ac:dyDescent="0.25">
      <c r="A7" s="26">
        <v>2</v>
      </c>
      <c r="B7" s="144" t="s">
        <v>524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7">
        <v>0</v>
      </c>
      <c r="R7" s="86">
        <v>0</v>
      </c>
      <c r="S7" s="86">
        <v>0</v>
      </c>
      <c r="T7" s="86">
        <v>0</v>
      </c>
      <c r="U7" s="83" t="s">
        <v>48</v>
      </c>
      <c r="V7" s="83" t="s">
        <v>48</v>
      </c>
      <c r="W7" s="83">
        <v>0</v>
      </c>
      <c r="X7" s="228">
        <v>0</v>
      </c>
      <c r="Y7" s="228">
        <v>0</v>
      </c>
      <c r="Z7" s="25">
        <v>0</v>
      </c>
      <c r="AA7" s="25">
        <v>0</v>
      </c>
      <c r="AB7" s="25">
        <v>0</v>
      </c>
      <c r="AC7" s="25">
        <f>[1]PapuaBarat!AC7-[2]PapuaBarat!AC7</f>
        <v>0</v>
      </c>
    </row>
    <row r="8" spans="1:29" s="17" customFormat="1" ht="20.100000000000001" customHeight="1" x14ac:dyDescent="0.25">
      <c r="A8" s="26">
        <v>3</v>
      </c>
      <c r="B8" s="148" t="s">
        <v>525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7">
        <v>5</v>
      </c>
      <c r="R8" s="86">
        <v>5</v>
      </c>
      <c r="S8" s="86">
        <v>5</v>
      </c>
      <c r="T8" s="86">
        <v>10</v>
      </c>
      <c r="U8" s="83">
        <v>24</v>
      </c>
      <c r="V8" s="83" t="s">
        <v>48</v>
      </c>
      <c r="W8" s="83">
        <v>24</v>
      </c>
      <c r="X8" s="228">
        <v>24</v>
      </c>
      <c r="Y8" s="228">
        <v>24</v>
      </c>
      <c r="Z8" s="25">
        <v>24</v>
      </c>
      <c r="AA8" s="25">
        <v>24</v>
      </c>
      <c r="AB8" s="25">
        <v>0</v>
      </c>
      <c r="AC8" s="25">
        <f>[1]PapuaBarat!AC8-[2]PapuaBarat!AC8</f>
        <v>2.6699353838921525E-10</v>
      </c>
    </row>
    <row r="9" spans="1:29" s="17" customFormat="1" ht="20.100000000000001" customHeight="1" x14ac:dyDescent="0.25">
      <c r="A9" s="26">
        <v>4</v>
      </c>
      <c r="B9" s="148" t="s">
        <v>526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7">
        <v>100</v>
      </c>
      <c r="R9" s="86">
        <v>480</v>
      </c>
      <c r="S9" s="86">
        <v>576</v>
      </c>
      <c r="T9" s="86">
        <v>350</v>
      </c>
      <c r="U9" s="83">
        <v>405</v>
      </c>
      <c r="V9" s="83" t="s">
        <v>48</v>
      </c>
      <c r="W9" s="83">
        <v>325</v>
      </c>
      <c r="X9" s="228">
        <v>325</v>
      </c>
      <c r="Y9" s="228">
        <v>325</v>
      </c>
      <c r="Z9" s="25">
        <v>325</v>
      </c>
      <c r="AA9" s="25">
        <v>183.5</v>
      </c>
      <c r="AB9" s="25">
        <v>0</v>
      </c>
      <c r="AC9" s="25">
        <f>[1]PapuaBarat!AC9-[2]PapuaBarat!AC9</f>
        <v>436.46009510173195</v>
      </c>
    </row>
    <row r="10" spans="1:29" s="17" customFormat="1" ht="20.100000000000001" customHeight="1" x14ac:dyDescent="0.25">
      <c r="A10" s="26">
        <v>5</v>
      </c>
      <c r="B10" s="148" t="s">
        <v>527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7">
        <v>3681</v>
      </c>
      <c r="R10" s="86">
        <v>3679</v>
      </c>
      <c r="S10" s="86">
        <v>3704</v>
      </c>
      <c r="T10" s="86">
        <v>3704</v>
      </c>
      <c r="U10" s="83">
        <v>3628</v>
      </c>
      <c r="V10" s="83">
        <v>2105.34</v>
      </c>
      <c r="W10" s="83">
        <v>3194</v>
      </c>
      <c r="X10" s="228">
        <v>3194</v>
      </c>
      <c r="Y10" s="228">
        <v>3288</v>
      </c>
      <c r="Z10" s="25">
        <v>3288</v>
      </c>
      <c r="AA10" s="25">
        <v>3288</v>
      </c>
      <c r="AB10" s="25">
        <v>0</v>
      </c>
      <c r="AC10" s="25">
        <f>[1]PapuaBarat!AC10-[2]PapuaBarat!AC10</f>
        <v>3191.7224198971176</v>
      </c>
    </row>
    <row r="11" spans="1:29" s="17" customFormat="1" ht="20.100000000000001" customHeight="1" x14ac:dyDescent="0.25">
      <c r="A11" s="26">
        <v>6</v>
      </c>
      <c r="B11" s="148" t="s">
        <v>528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7">
        <v>12</v>
      </c>
      <c r="R11" s="86">
        <v>12</v>
      </c>
      <c r="S11" s="86">
        <v>12</v>
      </c>
      <c r="T11" s="86">
        <v>12</v>
      </c>
      <c r="U11" s="83">
        <v>12</v>
      </c>
      <c r="V11" s="83" t="s">
        <v>48</v>
      </c>
      <c r="W11" s="83">
        <v>0</v>
      </c>
      <c r="X11" s="228">
        <v>0</v>
      </c>
      <c r="Y11" s="228">
        <v>0</v>
      </c>
      <c r="Z11" s="25">
        <v>0</v>
      </c>
      <c r="AA11" s="25">
        <v>0</v>
      </c>
      <c r="AB11" s="25">
        <v>0</v>
      </c>
      <c r="AC11" s="25">
        <f>[1]PapuaBarat!AC11-[2]PapuaBarat!AC11</f>
        <v>143.89209240813568</v>
      </c>
    </row>
    <row r="12" spans="1:29" s="17" customFormat="1" ht="20.100000000000001" customHeight="1" x14ac:dyDescent="0.25">
      <c r="A12" s="26">
        <v>7</v>
      </c>
      <c r="B12" s="148" t="s">
        <v>529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7">
        <v>1116</v>
      </c>
      <c r="R12" s="86">
        <v>1145</v>
      </c>
      <c r="S12" s="86">
        <v>1145</v>
      </c>
      <c r="T12" s="86">
        <v>946</v>
      </c>
      <c r="U12" s="83">
        <v>946</v>
      </c>
      <c r="V12" s="83">
        <v>18.850000000000001</v>
      </c>
      <c r="W12" s="83">
        <v>1676</v>
      </c>
      <c r="X12" s="228">
        <v>1676</v>
      </c>
      <c r="Y12" s="228">
        <v>1686</v>
      </c>
      <c r="Z12" s="25">
        <v>1686</v>
      </c>
      <c r="AA12" s="25">
        <v>1686</v>
      </c>
      <c r="AB12" s="25">
        <v>0</v>
      </c>
      <c r="AC12" s="25">
        <f>[1]PapuaBarat!AC12-[2]PapuaBarat!AC12</f>
        <v>374.76757995459502</v>
      </c>
    </row>
    <row r="13" spans="1:29" s="17" customFormat="1" ht="20.100000000000001" customHeight="1" x14ac:dyDescent="0.25">
      <c r="A13" s="26">
        <v>8</v>
      </c>
      <c r="B13" s="148" t="s">
        <v>530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7">
        <v>375</v>
      </c>
      <c r="R13" s="86">
        <v>375</v>
      </c>
      <c r="S13" s="86">
        <v>375</v>
      </c>
      <c r="T13" s="86">
        <v>375</v>
      </c>
      <c r="U13" s="83">
        <v>375</v>
      </c>
      <c r="V13" s="83">
        <v>22.86</v>
      </c>
      <c r="W13" s="83">
        <v>375</v>
      </c>
      <c r="X13" s="228">
        <v>375</v>
      </c>
      <c r="Y13" s="228">
        <v>375</v>
      </c>
      <c r="Z13" s="25">
        <v>375</v>
      </c>
      <c r="AA13" s="25">
        <v>375</v>
      </c>
      <c r="AB13" s="25">
        <v>0</v>
      </c>
      <c r="AC13" s="25">
        <f>[1]PapuaBarat!AC13-[2]PapuaBarat!AC13</f>
        <v>217.54679698370006</v>
      </c>
    </row>
    <row r="14" spans="1:29" s="17" customFormat="1" ht="20.100000000000001" customHeight="1" x14ac:dyDescent="0.25">
      <c r="A14" s="26">
        <v>9</v>
      </c>
      <c r="B14" s="145" t="s">
        <v>531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7">
        <v>0</v>
      </c>
      <c r="R14" s="86">
        <v>0</v>
      </c>
      <c r="S14" s="86">
        <v>0</v>
      </c>
      <c r="T14" s="86">
        <v>0</v>
      </c>
      <c r="U14" s="83" t="s">
        <v>48</v>
      </c>
      <c r="V14" s="83" t="s">
        <v>48</v>
      </c>
      <c r="W14" s="83">
        <v>0</v>
      </c>
      <c r="X14" s="228">
        <v>0</v>
      </c>
      <c r="Y14" s="228">
        <v>0</v>
      </c>
      <c r="Z14" s="25">
        <v>0</v>
      </c>
      <c r="AA14" s="25">
        <v>0</v>
      </c>
      <c r="AB14" s="25">
        <v>0</v>
      </c>
      <c r="AC14" s="25">
        <f>[1]PapuaBarat!AC14-[2]PapuaBarat!AC14</f>
        <v>0</v>
      </c>
    </row>
    <row r="15" spans="1:29" s="17" customFormat="1" ht="20.100000000000001" customHeight="1" x14ac:dyDescent="0.25">
      <c r="A15" s="26">
        <v>10</v>
      </c>
      <c r="B15" s="145" t="s">
        <v>532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7">
        <v>0</v>
      </c>
      <c r="R15" s="86">
        <v>0</v>
      </c>
      <c r="S15" s="86">
        <v>0</v>
      </c>
      <c r="T15" s="86">
        <v>0</v>
      </c>
      <c r="U15" s="83" t="s">
        <v>48</v>
      </c>
      <c r="V15" s="83" t="s">
        <v>48</v>
      </c>
      <c r="W15" s="83">
        <v>0</v>
      </c>
      <c r="X15" s="228">
        <v>0</v>
      </c>
      <c r="Y15" s="228">
        <v>0</v>
      </c>
      <c r="Z15" s="25">
        <v>0</v>
      </c>
      <c r="AA15" s="25">
        <v>0</v>
      </c>
      <c r="AB15" s="25">
        <v>0</v>
      </c>
      <c r="AC15" s="25">
        <f>[1]PapuaBarat!AC15-[2]PapuaBarat!AC15</f>
        <v>0</v>
      </c>
    </row>
    <row r="16" spans="1:29" s="17" customFormat="1" ht="20.100000000000001" customHeight="1" x14ac:dyDescent="0.25">
      <c r="A16" s="26">
        <v>11</v>
      </c>
      <c r="B16" s="145" t="s">
        <v>533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7"/>
      <c r="R16" s="86"/>
      <c r="S16" s="86">
        <v>0</v>
      </c>
      <c r="T16" s="86">
        <v>0</v>
      </c>
      <c r="U16" s="83">
        <v>0</v>
      </c>
      <c r="V16" s="83">
        <v>0</v>
      </c>
      <c r="W16" s="83">
        <v>525</v>
      </c>
      <c r="X16" s="228">
        <v>525</v>
      </c>
      <c r="Y16" s="228">
        <v>885</v>
      </c>
      <c r="Z16" s="25">
        <v>525</v>
      </c>
      <c r="AA16" s="25">
        <v>885</v>
      </c>
      <c r="AB16" s="25">
        <v>0</v>
      </c>
      <c r="AC16" s="25">
        <f>[1]PapuaBarat!AC16-[2]PapuaBarat!AC16</f>
        <v>681.23163582874099</v>
      </c>
    </row>
    <row r="17" spans="1:29" s="17" customFormat="1" ht="20.100000000000001" customHeight="1" x14ac:dyDescent="0.25">
      <c r="A17" s="26">
        <v>12</v>
      </c>
      <c r="B17" s="145" t="s">
        <v>534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7"/>
      <c r="R17" s="86"/>
      <c r="S17" s="86">
        <v>0</v>
      </c>
      <c r="T17" s="86">
        <v>0</v>
      </c>
      <c r="U17" s="83">
        <v>0</v>
      </c>
      <c r="V17" s="83">
        <v>0</v>
      </c>
      <c r="W17" s="83">
        <v>0</v>
      </c>
      <c r="X17" s="228">
        <v>0</v>
      </c>
      <c r="Y17" s="228">
        <v>0</v>
      </c>
      <c r="Z17" s="25">
        <v>0</v>
      </c>
      <c r="AA17" s="25">
        <v>0</v>
      </c>
      <c r="AB17" s="25">
        <v>0</v>
      </c>
      <c r="AC17" s="25">
        <f>[1]PapuaBarat!AC17-[2]PapuaBarat!AC17</f>
        <v>0</v>
      </c>
    </row>
    <row r="18" spans="1:29" s="17" customFormat="1" ht="20.100000000000001" customHeight="1" x14ac:dyDescent="0.25">
      <c r="A18" s="26">
        <v>13</v>
      </c>
      <c r="B18" s="149" t="s">
        <v>535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7">
        <v>0</v>
      </c>
      <c r="R18" s="86">
        <v>0</v>
      </c>
      <c r="S18" s="86">
        <v>0</v>
      </c>
      <c r="T18" s="86">
        <v>0</v>
      </c>
      <c r="U18" s="83" t="s">
        <v>48</v>
      </c>
      <c r="V18" s="83">
        <v>0</v>
      </c>
      <c r="W18" s="83">
        <v>0</v>
      </c>
      <c r="X18" s="228">
        <v>0</v>
      </c>
      <c r="Y18" s="228">
        <v>0</v>
      </c>
      <c r="Z18" s="25">
        <v>0</v>
      </c>
      <c r="AA18" s="25">
        <v>0</v>
      </c>
      <c r="AB18" s="25">
        <v>0</v>
      </c>
      <c r="AC18" s="25">
        <f>[1]PapuaBarat!AC18-[2]PapuaBarat!AC18</f>
        <v>0</v>
      </c>
    </row>
    <row r="19" spans="1:29" s="17" customFormat="1" ht="20.100000000000001" customHeight="1" thickBot="1" x14ac:dyDescent="0.3">
      <c r="A19" s="248" t="s">
        <v>41</v>
      </c>
      <c r="B19" s="249"/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23">
        <f t="shared" ref="Q19:X19" si="0">SUM(Q6:Q18)</f>
        <v>5314</v>
      </c>
      <c r="R19" s="79">
        <f t="shared" si="0"/>
        <v>5721</v>
      </c>
      <c r="S19" s="79">
        <f t="shared" si="0"/>
        <v>5842</v>
      </c>
      <c r="T19" s="79">
        <f t="shared" si="0"/>
        <v>5422</v>
      </c>
      <c r="U19" s="79">
        <f t="shared" si="0"/>
        <v>5390</v>
      </c>
      <c r="V19" s="79">
        <f t="shared" si="0"/>
        <v>2147.0500000000002</v>
      </c>
      <c r="W19" s="79">
        <f t="shared" si="0"/>
        <v>6419</v>
      </c>
      <c r="X19" s="23">
        <f t="shared" si="0"/>
        <v>6419</v>
      </c>
      <c r="Y19" s="23">
        <f t="shared" ref="Y19:AC19" si="1">SUM(Y6:Y18)</f>
        <v>6883</v>
      </c>
      <c r="Z19" s="23">
        <f t="shared" si="1"/>
        <v>6523</v>
      </c>
      <c r="AA19" s="23">
        <f t="shared" si="1"/>
        <v>6741.5</v>
      </c>
      <c r="AB19" s="23">
        <f t="shared" si="1"/>
        <v>0</v>
      </c>
      <c r="AC19" s="23">
        <f t="shared" si="1"/>
        <v>5045.620620174288</v>
      </c>
    </row>
    <row r="20" spans="1:29" s="17" customFormat="1" ht="15" customHeight="1" x14ac:dyDescent="0.2">
      <c r="A20" s="201" t="s">
        <v>639</v>
      </c>
      <c r="B20" s="202"/>
      <c r="C20" s="203"/>
      <c r="D20" s="203"/>
      <c r="E20" s="204"/>
      <c r="F20" s="203"/>
      <c r="G20" s="203"/>
      <c r="H20" s="205"/>
      <c r="I20" s="206"/>
      <c r="J20" s="206"/>
      <c r="K20" s="206"/>
      <c r="L20" s="206"/>
      <c r="M20" s="206"/>
      <c r="N20" s="206"/>
      <c r="O20" s="206"/>
      <c r="P20" s="206"/>
      <c r="Q20" s="207"/>
      <c r="R20" s="207"/>
      <c r="S20" s="207"/>
      <c r="T20" s="207"/>
      <c r="U20" s="208"/>
      <c r="V20" s="209"/>
      <c r="W20" s="206"/>
      <c r="X20" s="206"/>
      <c r="Y20" s="206"/>
      <c r="Z20" s="206"/>
      <c r="AA20" s="206"/>
      <c r="AB20" s="206"/>
      <c r="AC20" s="206"/>
    </row>
    <row r="21" spans="1:29" s="17" customFormat="1" ht="15" customHeight="1" x14ac:dyDescent="0.2">
      <c r="A21" s="210" t="s">
        <v>638</v>
      </c>
      <c r="B21" s="202"/>
      <c r="C21" s="203"/>
      <c r="D21" s="203"/>
      <c r="E21" s="204"/>
      <c r="F21" s="203"/>
      <c r="G21" s="203"/>
      <c r="H21" s="205"/>
      <c r="I21" s="206"/>
      <c r="J21" s="206"/>
      <c r="K21" s="206"/>
      <c r="L21" s="206"/>
      <c r="M21" s="206"/>
      <c r="N21" s="206"/>
      <c r="O21" s="206"/>
      <c r="P21" s="206"/>
      <c r="Q21" s="207"/>
      <c r="R21" s="207"/>
      <c r="S21" s="207"/>
      <c r="T21" s="207"/>
      <c r="U21" s="208"/>
      <c r="V21" s="209"/>
      <c r="W21" s="206"/>
      <c r="X21" s="206"/>
      <c r="Y21" s="206"/>
      <c r="Z21" s="206"/>
      <c r="AA21" s="206"/>
      <c r="AB21" s="206"/>
      <c r="AC21" s="206"/>
    </row>
    <row r="22" spans="1:29" s="17" customFormat="1" ht="13.5" x14ac:dyDescent="0.2">
      <c r="A22" s="202" t="s">
        <v>636</v>
      </c>
      <c r="B22" s="202"/>
      <c r="C22" s="202"/>
      <c r="D22" s="202"/>
      <c r="E22" s="211"/>
      <c r="F22" s="202"/>
      <c r="G22" s="202"/>
      <c r="H22" s="212"/>
      <c r="I22" s="213"/>
      <c r="J22" s="213"/>
      <c r="K22" s="213"/>
      <c r="L22" s="213"/>
      <c r="M22" s="213"/>
      <c r="N22" s="213"/>
      <c r="O22" s="213"/>
      <c r="P22" s="213"/>
      <c r="Q22" s="214"/>
      <c r="R22" s="214"/>
      <c r="S22" s="214"/>
      <c r="T22" s="214"/>
      <c r="U22" s="215"/>
      <c r="V22" s="216"/>
      <c r="W22" s="213"/>
      <c r="X22" s="213"/>
      <c r="Y22" s="213"/>
      <c r="Z22" s="213"/>
      <c r="AA22" s="213"/>
      <c r="AB22" s="213"/>
      <c r="AC22" s="213"/>
    </row>
    <row r="23" spans="1:29" s="17" customFormat="1" ht="13.5" x14ac:dyDescent="0.2">
      <c r="A23" s="217" t="s">
        <v>637</v>
      </c>
      <c r="B23" s="211"/>
      <c r="C23" s="202"/>
      <c r="D23" s="202"/>
      <c r="E23" s="211"/>
      <c r="F23" s="202"/>
      <c r="G23" s="202"/>
      <c r="H23" s="212"/>
      <c r="I23" s="213"/>
      <c r="J23" s="213"/>
      <c r="K23" s="213"/>
      <c r="L23" s="213"/>
      <c r="M23" s="213"/>
      <c r="N23" s="213"/>
      <c r="O23" s="213"/>
      <c r="P23" s="213"/>
      <c r="Q23" s="214"/>
      <c r="R23" s="214"/>
      <c r="S23" s="214"/>
      <c r="T23" s="214"/>
      <c r="U23" s="215"/>
      <c r="V23" s="216"/>
      <c r="W23" s="213"/>
      <c r="X23" s="213"/>
      <c r="Y23" s="213"/>
      <c r="Z23" s="213"/>
      <c r="AA23" s="213"/>
      <c r="AB23" s="213"/>
      <c r="AC23" s="213"/>
    </row>
    <row r="24" spans="1:29" s="17" customFormat="1" ht="20.100000000000001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7"/>
      <c r="R24" s="7"/>
      <c r="S24" s="7"/>
      <c r="T24" s="7"/>
      <c r="U24" s="7"/>
      <c r="V24" s="80"/>
      <c r="AB24" s="223"/>
      <c r="AC24" s="223"/>
    </row>
    <row r="25" spans="1:29" s="17" customFormat="1" ht="20.100000000000001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7"/>
      <c r="R25" s="7"/>
      <c r="S25" s="7"/>
      <c r="T25" s="7"/>
      <c r="U25" s="7"/>
      <c r="V25" s="80"/>
      <c r="AB25" s="223"/>
      <c r="AC25" s="223"/>
    </row>
    <row r="26" spans="1:29" s="17" customFormat="1" ht="20.100000000000001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7"/>
      <c r="R26" s="7"/>
      <c r="S26" s="7"/>
      <c r="T26" s="7"/>
      <c r="U26" s="7"/>
      <c r="V26" s="80"/>
      <c r="AB26" s="223"/>
      <c r="AC26" s="223"/>
    </row>
    <row r="27" spans="1:29" s="17" customFormat="1" ht="20.100000000000001" customHeight="1" x14ac:dyDescent="0.2">
      <c r="A27" s="50"/>
      <c r="B27" s="50"/>
      <c r="Q27" s="25"/>
      <c r="R27" s="25"/>
      <c r="S27" s="25"/>
      <c r="T27" s="25"/>
      <c r="U27" s="25"/>
      <c r="V27" s="80"/>
      <c r="AB27" s="223"/>
      <c r="AC27" s="223"/>
    </row>
    <row r="28" spans="1:29" s="17" customFormat="1" ht="20.100000000000001" customHeight="1" x14ac:dyDescent="0.2">
      <c r="A28" s="147"/>
      <c r="B28" s="50"/>
      <c r="Q28" s="25"/>
      <c r="R28" s="25"/>
      <c r="S28" s="25"/>
      <c r="T28" s="25"/>
      <c r="U28" s="25"/>
      <c r="V28" s="80"/>
    </row>
    <row r="29" spans="1:29" s="17" customFormat="1" ht="20.10000000000000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6"/>
      <c r="R29" s="6"/>
      <c r="S29" s="6"/>
      <c r="T29" s="6"/>
      <c r="U29" s="6"/>
      <c r="V29" s="81"/>
      <c r="W29" s="1"/>
      <c r="X29" s="1"/>
      <c r="Y29" s="1"/>
      <c r="Z29" s="1"/>
      <c r="AA29" s="1"/>
      <c r="AB29" s="1"/>
      <c r="AC29" s="1"/>
    </row>
    <row r="30" spans="1:29" s="17" customFormat="1" ht="20.10000000000000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6"/>
      <c r="R30" s="6"/>
      <c r="S30" s="6"/>
      <c r="T30" s="6"/>
      <c r="U30" s="6"/>
      <c r="V30" s="81"/>
      <c r="W30" s="1"/>
      <c r="X30" s="1"/>
      <c r="Y30" s="1"/>
      <c r="Z30" s="1"/>
      <c r="AA30" s="1"/>
      <c r="AB30" s="1"/>
      <c r="AC30" s="1"/>
    </row>
    <row r="31" spans="1:29" s="17" customFormat="1" ht="20.100000000000001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7"/>
      <c r="R31" s="7"/>
      <c r="S31" s="7"/>
      <c r="T31" s="7"/>
      <c r="U31" s="7"/>
      <c r="V31" s="80"/>
      <c r="X31" s="25"/>
      <c r="Y31" s="25"/>
      <c r="Z31" s="25"/>
      <c r="AA31" s="25"/>
      <c r="AB31" s="25"/>
      <c r="AC31" s="25"/>
    </row>
    <row r="32" spans="1:29" s="17" customFormat="1" ht="20.100000000000001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7"/>
      <c r="R32" s="7"/>
      <c r="S32" s="7"/>
      <c r="T32" s="7"/>
      <c r="U32" s="7"/>
      <c r="V32" s="80"/>
      <c r="X32" s="25"/>
      <c r="Y32" s="25"/>
      <c r="Z32" s="25"/>
      <c r="AA32" s="25"/>
      <c r="AB32" s="25"/>
      <c r="AC32" s="25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X33" s="25"/>
      <c r="Y33" s="25"/>
      <c r="Z33" s="25"/>
      <c r="AA33" s="25"/>
      <c r="AB33" s="25"/>
      <c r="AC33" s="25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X34" s="25"/>
      <c r="Y34" s="25"/>
      <c r="Z34" s="25"/>
      <c r="AA34" s="25"/>
      <c r="AB34" s="25"/>
      <c r="AC34" s="25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25"/>
      <c r="AC35" s="25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25"/>
      <c r="AC36" s="25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25"/>
      <c r="AC37" s="25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25"/>
      <c r="AC38" s="25"/>
    </row>
    <row r="39" spans="1:29" s="17" customFormat="1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X39" s="25"/>
      <c r="Y39" s="25"/>
      <c r="Z39" s="25"/>
      <c r="AA39" s="25"/>
      <c r="AB39" s="25"/>
      <c r="AC39" s="25"/>
    </row>
    <row r="40" spans="1:29" s="17" customFormat="1" ht="20.100000000000001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7"/>
      <c r="R40" s="7"/>
      <c r="S40" s="7"/>
      <c r="T40" s="7"/>
      <c r="U40" s="7"/>
      <c r="V40" s="80"/>
      <c r="X40" s="25"/>
      <c r="Y40" s="25"/>
      <c r="Z40" s="25"/>
      <c r="AA40" s="25"/>
      <c r="AB40" s="25"/>
      <c r="AC40" s="25"/>
    </row>
    <row r="41" spans="1:29" s="17" customFormat="1" ht="20.100000000000001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7"/>
      <c r="R41" s="7"/>
      <c r="S41" s="7"/>
      <c r="T41" s="7"/>
      <c r="U41" s="7"/>
      <c r="V41" s="80"/>
      <c r="X41" s="25"/>
      <c r="Y41" s="25"/>
      <c r="Z41" s="25"/>
      <c r="AA41" s="25"/>
      <c r="AB41" s="25"/>
      <c r="AC41" s="25"/>
    </row>
    <row r="42" spans="1:29" s="17" customFormat="1" ht="20.100000000000001" customHeight="1" x14ac:dyDescent="0.2">
      <c r="A42" s="50"/>
      <c r="B42" s="50"/>
      <c r="Q42" s="25"/>
      <c r="R42" s="25"/>
      <c r="S42" s="25"/>
      <c r="T42" s="25"/>
      <c r="U42" s="25"/>
      <c r="V42" s="80"/>
      <c r="X42" s="25"/>
      <c r="Y42" s="25"/>
      <c r="Z42" s="25"/>
      <c r="AA42" s="25"/>
      <c r="AB42" s="25"/>
      <c r="AC42" s="25"/>
    </row>
    <row r="43" spans="1:29" s="17" customFormat="1" ht="20.100000000000001" customHeight="1" x14ac:dyDescent="0.2">
      <c r="A43" s="147"/>
      <c r="B43" s="50"/>
      <c r="Q43" s="25"/>
      <c r="R43" s="25"/>
      <c r="S43" s="25"/>
      <c r="T43" s="25"/>
      <c r="U43" s="25"/>
      <c r="V43" s="80"/>
      <c r="X43" s="25"/>
      <c r="Y43" s="25"/>
      <c r="Z43" s="25"/>
      <c r="AA43" s="25"/>
      <c r="AB43" s="25"/>
      <c r="AC43" s="25"/>
    </row>
    <row r="44" spans="1:29" x14ac:dyDescent="0.2">
      <c r="Q44" s="6"/>
      <c r="R44" s="6"/>
      <c r="S44" s="6"/>
      <c r="T44" s="6"/>
      <c r="U44" s="6"/>
    </row>
    <row r="45" spans="1:29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Q48" s="6"/>
      <c r="R48" s="6"/>
      <c r="S48" s="6"/>
      <c r="T48" s="6"/>
      <c r="U48" s="6"/>
    </row>
    <row r="49" spans="2:21" ht="20.100000000000001" customHeight="1" x14ac:dyDescent="0.2">
      <c r="Q49" s="6"/>
      <c r="R49" s="6"/>
      <c r="S49" s="6"/>
      <c r="T49" s="6"/>
      <c r="U49" s="6"/>
    </row>
    <row r="50" spans="2:21" ht="20.100000000000001" customHeight="1" x14ac:dyDescent="0.2">
      <c r="B50" s="50"/>
      <c r="C50" s="50"/>
      <c r="Q50" s="6"/>
      <c r="R50" s="6"/>
      <c r="S50" s="6"/>
      <c r="T50" s="6"/>
      <c r="U50" s="6"/>
    </row>
    <row r="51" spans="2:21" ht="20.100000000000001" customHeight="1" x14ac:dyDescent="0.2">
      <c r="B51" s="147"/>
      <c r="C51" s="50"/>
      <c r="Q51" s="6"/>
      <c r="R51" s="6"/>
      <c r="S51" s="6"/>
      <c r="T51" s="6"/>
      <c r="U51" s="6"/>
    </row>
    <row r="52" spans="2:21" ht="20.100000000000001" customHeight="1" x14ac:dyDescent="0.2">
      <c r="Q52" s="6"/>
      <c r="R52" s="6"/>
      <c r="S52" s="6"/>
      <c r="T52" s="6"/>
      <c r="U52" s="6"/>
    </row>
  </sheetData>
  <mergeCells count="3">
    <mergeCell ref="A4:A5"/>
    <mergeCell ref="A19:B19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1"/>
  <ignoredErrors>
    <ignoredError sqref="W19:Y19" formulaRange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AC50"/>
  <sheetViews>
    <sheetView showGridLines="0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7.7109375" style="1" customWidth="1"/>
    <col min="3" max="3" width="7" style="1" hidden="1" customWidth="1"/>
    <col min="4" max="15" width="5" style="1" hidden="1" customWidth="1"/>
    <col min="16" max="16" width="7.7109375" style="1" hidden="1" customWidth="1"/>
    <col min="17" max="21" width="15.7109375" style="1" hidden="1" customWidth="1"/>
    <col min="22" max="22" width="15.7109375" style="81" hidden="1" customWidth="1"/>
    <col min="23" max="23" width="15.7109375" style="1" hidden="1" customWidth="1"/>
    <col min="24" max="24" width="15.7109375" style="6" hidden="1" customWidth="1"/>
    <col min="25" max="29" width="15.7109375" style="6" customWidth="1"/>
    <col min="30" max="16384" width="9.140625" style="1"/>
  </cols>
  <sheetData>
    <row r="1" spans="1:29" s="12" customFormat="1" ht="18.75" customHeight="1" x14ac:dyDescent="0.25">
      <c r="A1" s="27" t="s">
        <v>633</v>
      </c>
      <c r="B1" s="28"/>
      <c r="C1" s="28"/>
      <c r="D1" s="28"/>
      <c r="E1" s="29"/>
      <c r="F1" s="28"/>
      <c r="G1" s="28"/>
      <c r="H1" s="3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18" customHeight="1" x14ac:dyDescent="0.2">
      <c r="A2" s="77" t="s">
        <v>634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82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26">
        <v>1</v>
      </c>
      <c r="B6" s="144" t="s">
        <v>536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7">
        <v>20162</v>
      </c>
      <c r="R6" s="86">
        <v>21642</v>
      </c>
      <c r="S6" s="86">
        <v>20162</v>
      </c>
      <c r="T6" s="86">
        <v>20162</v>
      </c>
      <c r="U6" s="83">
        <v>20162</v>
      </c>
      <c r="V6" s="83" t="s">
        <v>48</v>
      </c>
      <c r="W6" s="83">
        <v>33802</v>
      </c>
      <c r="X6" s="228">
        <v>0</v>
      </c>
      <c r="Y6" s="228">
        <v>0</v>
      </c>
      <c r="Z6" s="25">
        <v>0</v>
      </c>
      <c r="AA6" s="25">
        <v>0</v>
      </c>
      <c r="AB6" s="25">
        <v>0</v>
      </c>
      <c r="AC6" s="25">
        <f>[1]Papua!AC6-[2]Papua!AC6</f>
        <v>0</v>
      </c>
    </row>
    <row r="7" spans="1:29" s="17" customFormat="1" ht="20.100000000000001" customHeight="1" x14ac:dyDescent="0.25">
      <c r="A7" s="26">
        <v>2</v>
      </c>
      <c r="B7" s="144" t="s">
        <v>537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7">
        <v>145</v>
      </c>
      <c r="R7" s="86">
        <v>145</v>
      </c>
      <c r="S7" s="86">
        <v>145</v>
      </c>
      <c r="T7" s="86">
        <v>145</v>
      </c>
      <c r="U7" s="83">
        <v>145</v>
      </c>
      <c r="V7" s="83" t="s">
        <v>48</v>
      </c>
      <c r="W7" s="83">
        <v>145</v>
      </c>
      <c r="X7" s="228">
        <v>0</v>
      </c>
      <c r="Y7" s="228">
        <v>0</v>
      </c>
      <c r="Z7" s="25">
        <v>0</v>
      </c>
      <c r="AA7" s="25">
        <v>0</v>
      </c>
      <c r="AB7" s="25">
        <v>0</v>
      </c>
      <c r="AC7" s="25">
        <f>[1]Papua!AC7-[2]Papua!AC7</f>
        <v>0</v>
      </c>
    </row>
    <row r="8" spans="1:29" s="17" customFormat="1" ht="20.100000000000001" customHeight="1" x14ac:dyDescent="0.25">
      <c r="A8" s="26">
        <v>3</v>
      </c>
      <c r="B8" s="144" t="s">
        <v>538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7">
        <v>3508</v>
      </c>
      <c r="R8" s="86">
        <v>3508</v>
      </c>
      <c r="S8" s="86">
        <v>3508</v>
      </c>
      <c r="T8" s="86">
        <v>3608</v>
      </c>
      <c r="U8" s="83">
        <v>3608</v>
      </c>
      <c r="V8" s="83">
        <v>684.22</v>
      </c>
      <c r="W8" s="83">
        <v>410</v>
      </c>
      <c r="X8" s="228">
        <v>411</v>
      </c>
      <c r="Y8" s="228">
        <v>541</v>
      </c>
      <c r="Z8" s="25">
        <v>541</v>
      </c>
      <c r="AA8" s="25">
        <v>541</v>
      </c>
      <c r="AB8" s="25">
        <v>0</v>
      </c>
      <c r="AC8" s="25">
        <f>[1]Papua!AC8-[2]Papua!AC8</f>
        <v>652.43690155798572</v>
      </c>
    </row>
    <row r="9" spans="1:29" s="17" customFormat="1" ht="20.100000000000001" customHeight="1" x14ac:dyDescent="0.25">
      <c r="A9" s="26">
        <v>4</v>
      </c>
      <c r="B9" s="144" t="s">
        <v>539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7">
        <v>742</v>
      </c>
      <c r="R9" s="86">
        <v>788</v>
      </c>
      <c r="S9" s="86">
        <v>876</v>
      </c>
      <c r="T9" s="86">
        <v>951</v>
      </c>
      <c r="U9" s="83">
        <v>951</v>
      </c>
      <c r="V9" s="83">
        <v>959.93</v>
      </c>
      <c r="W9" s="83">
        <v>1167</v>
      </c>
      <c r="X9" s="228">
        <v>1167</v>
      </c>
      <c r="Y9" s="228">
        <v>3744</v>
      </c>
      <c r="Z9" s="25">
        <v>4301</v>
      </c>
      <c r="AA9" s="25">
        <v>4301</v>
      </c>
      <c r="AB9" s="25">
        <v>0</v>
      </c>
      <c r="AC9" s="25">
        <f>[1]Papua!AC9-[2]Papua!AC9</f>
        <v>2311.0700259521955</v>
      </c>
    </row>
    <row r="10" spans="1:29" s="17" customFormat="1" ht="20.100000000000001" customHeight="1" x14ac:dyDescent="0.25">
      <c r="A10" s="26">
        <v>5</v>
      </c>
      <c r="B10" s="144" t="s">
        <v>540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7">
        <v>50</v>
      </c>
      <c r="R10" s="86">
        <v>50</v>
      </c>
      <c r="S10" s="86">
        <v>50</v>
      </c>
      <c r="T10" s="86">
        <v>50</v>
      </c>
      <c r="U10" s="83">
        <v>50</v>
      </c>
      <c r="V10" s="83" t="s">
        <v>48</v>
      </c>
      <c r="W10" s="83">
        <v>0</v>
      </c>
      <c r="X10" s="228">
        <v>0</v>
      </c>
      <c r="Y10" s="228">
        <v>0</v>
      </c>
      <c r="Z10" s="25">
        <v>0</v>
      </c>
      <c r="AA10" s="25">
        <v>0</v>
      </c>
      <c r="AB10" s="25">
        <v>0</v>
      </c>
      <c r="AC10" s="25">
        <f>[1]Papua!AC10-[2]Papua!AC10</f>
        <v>0</v>
      </c>
    </row>
    <row r="11" spans="1:29" s="17" customFormat="1" ht="20.100000000000001" customHeight="1" x14ac:dyDescent="0.25">
      <c r="A11" s="26">
        <v>6</v>
      </c>
      <c r="B11" s="144" t="s">
        <v>541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7">
        <v>0</v>
      </c>
      <c r="R11" s="86">
        <v>0</v>
      </c>
      <c r="S11" s="86">
        <v>0</v>
      </c>
      <c r="T11" s="86">
        <v>0</v>
      </c>
      <c r="U11" s="83" t="s">
        <v>48</v>
      </c>
      <c r="V11" s="83" t="s">
        <v>48</v>
      </c>
      <c r="W11" s="83">
        <v>0</v>
      </c>
      <c r="X11" s="228">
        <v>0</v>
      </c>
      <c r="Y11" s="228">
        <v>0</v>
      </c>
      <c r="Z11" s="25">
        <v>0</v>
      </c>
      <c r="AA11" s="25">
        <v>0</v>
      </c>
      <c r="AB11" s="25">
        <v>0</v>
      </c>
      <c r="AC11" s="25">
        <f>[1]Papua!AC11-[2]Papua!AC11</f>
        <v>0</v>
      </c>
    </row>
    <row r="12" spans="1:29" s="17" customFormat="1" ht="20.100000000000001" customHeight="1" x14ac:dyDescent="0.25">
      <c r="A12" s="26">
        <v>7</v>
      </c>
      <c r="B12" s="144" t="s">
        <v>542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7">
        <v>0</v>
      </c>
      <c r="R12" s="86">
        <v>0</v>
      </c>
      <c r="S12" s="86">
        <v>0</v>
      </c>
      <c r="T12" s="86">
        <v>0</v>
      </c>
      <c r="U12" s="83" t="s">
        <v>48</v>
      </c>
      <c r="V12" s="83" t="s">
        <v>48</v>
      </c>
      <c r="W12" s="83">
        <v>0</v>
      </c>
      <c r="X12" s="228">
        <v>0</v>
      </c>
      <c r="Y12" s="228">
        <v>0</v>
      </c>
      <c r="Z12" s="25">
        <v>0</v>
      </c>
      <c r="AA12" s="25">
        <v>0</v>
      </c>
      <c r="AB12" s="25">
        <v>0</v>
      </c>
      <c r="AC12" s="25">
        <f>[1]Papua!AC12-[2]Papua!AC12</f>
        <v>0</v>
      </c>
    </row>
    <row r="13" spans="1:29" s="17" customFormat="1" ht="20.100000000000001" customHeight="1" x14ac:dyDescent="0.25">
      <c r="A13" s="26">
        <v>8</v>
      </c>
      <c r="B13" s="144" t="s">
        <v>543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7">
        <v>1</v>
      </c>
      <c r="R13" s="86">
        <v>1</v>
      </c>
      <c r="S13" s="86">
        <v>1</v>
      </c>
      <c r="T13" s="86">
        <v>1</v>
      </c>
      <c r="U13" s="83" t="s">
        <v>48</v>
      </c>
      <c r="V13" s="83" t="s">
        <v>48</v>
      </c>
      <c r="W13" s="83">
        <v>0</v>
      </c>
      <c r="X13" s="228">
        <v>0</v>
      </c>
      <c r="Y13" s="228">
        <v>0</v>
      </c>
      <c r="Z13" s="25">
        <v>0</v>
      </c>
      <c r="AA13" s="25">
        <v>0</v>
      </c>
      <c r="AB13" s="25">
        <v>0</v>
      </c>
      <c r="AC13" s="25">
        <f>[1]Papua!AC13-[2]Papua!AC13</f>
        <v>0</v>
      </c>
    </row>
    <row r="14" spans="1:29" s="17" customFormat="1" ht="20.100000000000001" customHeight="1" x14ac:dyDescent="0.25">
      <c r="A14" s="26">
        <v>9</v>
      </c>
      <c r="B14" s="144" t="s">
        <v>544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7">
        <v>30</v>
      </c>
      <c r="R14" s="86">
        <v>144</v>
      </c>
      <c r="S14" s="86">
        <v>60</v>
      </c>
      <c r="T14" s="86">
        <v>110</v>
      </c>
      <c r="U14" s="83">
        <v>110</v>
      </c>
      <c r="V14" s="83" t="s">
        <v>48</v>
      </c>
      <c r="W14" s="83">
        <v>0</v>
      </c>
      <c r="X14" s="228">
        <v>0</v>
      </c>
      <c r="Y14" s="228">
        <v>0</v>
      </c>
      <c r="Z14" s="25">
        <v>0</v>
      </c>
      <c r="AA14" s="25">
        <v>75</v>
      </c>
      <c r="AB14" s="25">
        <v>0</v>
      </c>
      <c r="AC14" s="25">
        <f>[1]Papua!AC14-[2]Papua!AC14</f>
        <v>0</v>
      </c>
    </row>
    <row r="15" spans="1:29" s="17" customFormat="1" ht="20.100000000000001" customHeight="1" x14ac:dyDescent="0.25">
      <c r="A15" s="26">
        <v>10</v>
      </c>
      <c r="B15" s="144" t="s">
        <v>545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7">
        <v>1</v>
      </c>
      <c r="R15" s="86">
        <v>1</v>
      </c>
      <c r="S15" s="86">
        <v>1</v>
      </c>
      <c r="T15" s="86">
        <v>1</v>
      </c>
      <c r="U15" s="83">
        <v>1</v>
      </c>
      <c r="V15" s="83" t="s">
        <v>48</v>
      </c>
      <c r="W15" s="83">
        <v>0</v>
      </c>
      <c r="X15" s="228">
        <v>0</v>
      </c>
      <c r="Y15" s="228">
        <v>0</v>
      </c>
      <c r="Z15" s="25">
        <v>2</v>
      </c>
      <c r="AA15" s="25">
        <v>2</v>
      </c>
      <c r="AB15" s="25">
        <v>0</v>
      </c>
      <c r="AC15" s="25">
        <f>[1]Papua!AC15-[2]Papua!AC15</f>
        <v>0</v>
      </c>
    </row>
    <row r="16" spans="1:29" s="17" customFormat="1" ht="20.100000000000001" customHeight="1" x14ac:dyDescent="0.25">
      <c r="A16" s="26">
        <v>11</v>
      </c>
      <c r="B16" s="144" t="s">
        <v>546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7">
        <v>0</v>
      </c>
      <c r="R16" s="86">
        <v>0</v>
      </c>
      <c r="S16" s="86">
        <v>0</v>
      </c>
      <c r="T16" s="86">
        <v>0</v>
      </c>
      <c r="U16" s="83" t="s">
        <v>48</v>
      </c>
      <c r="V16" s="83" t="s">
        <v>48</v>
      </c>
      <c r="W16" s="83">
        <v>0</v>
      </c>
      <c r="X16" s="228">
        <v>0</v>
      </c>
      <c r="Y16" s="228">
        <v>0</v>
      </c>
      <c r="Z16" s="25">
        <v>0</v>
      </c>
      <c r="AA16" s="25">
        <v>0</v>
      </c>
      <c r="AB16" s="25">
        <v>0</v>
      </c>
      <c r="AC16" s="25">
        <f>[1]Papua!AC16-[2]Papua!AC16</f>
        <v>0</v>
      </c>
    </row>
    <row r="17" spans="1:29" s="17" customFormat="1" ht="20.100000000000001" customHeight="1" x14ac:dyDescent="0.25">
      <c r="A17" s="26">
        <v>12</v>
      </c>
      <c r="B17" s="144" t="s">
        <v>547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7">
        <v>40</v>
      </c>
      <c r="R17" s="86">
        <v>40</v>
      </c>
      <c r="S17" s="86">
        <v>40</v>
      </c>
      <c r="T17" s="86">
        <v>40</v>
      </c>
      <c r="U17" s="83">
        <v>40</v>
      </c>
      <c r="V17" s="83" t="s">
        <v>48</v>
      </c>
      <c r="W17" s="83">
        <v>0</v>
      </c>
      <c r="X17" s="228">
        <v>0</v>
      </c>
      <c r="Y17" s="228">
        <v>0</v>
      </c>
      <c r="Z17" s="25">
        <v>0</v>
      </c>
      <c r="AA17" s="25">
        <v>0</v>
      </c>
      <c r="AB17" s="25">
        <v>0</v>
      </c>
      <c r="AC17" s="25">
        <f>[1]Papua!AC17-[2]Papua!AC17</f>
        <v>0</v>
      </c>
    </row>
    <row r="18" spans="1:29" s="17" customFormat="1" ht="20.100000000000001" customHeight="1" x14ac:dyDescent="0.25">
      <c r="A18" s="26">
        <v>13</v>
      </c>
      <c r="B18" s="144" t="s">
        <v>548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7">
        <v>0</v>
      </c>
      <c r="R18" s="86">
        <v>0</v>
      </c>
      <c r="S18" s="86">
        <v>0</v>
      </c>
      <c r="T18" s="86">
        <v>0</v>
      </c>
      <c r="U18" s="83" t="s">
        <v>48</v>
      </c>
      <c r="V18" s="83" t="s">
        <v>48</v>
      </c>
      <c r="W18" s="83">
        <v>0</v>
      </c>
      <c r="X18" s="228">
        <v>0</v>
      </c>
      <c r="Y18" s="228">
        <v>0</v>
      </c>
      <c r="Z18" s="25">
        <v>0</v>
      </c>
      <c r="AA18" s="25">
        <v>0</v>
      </c>
      <c r="AB18" s="25">
        <v>0</v>
      </c>
      <c r="AC18" s="25">
        <f>[1]Papua!AC18-[2]Papua!AC18</f>
        <v>0</v>
      </c>
    </row>
    <row r="19" spans="1:29" s="17" customFormat="1" ht="20.100000000000001" customHeight="1" x14ac:dyDescent="0.25">
      <c r="A19" s="26">
        <v>14</v>
      </c>
      <c r="B19" s="144" t="s">
        <v>549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7">
        <v>0</v>
      </c>
      <c r="R19" s="86">
        <v>0</v>
      </c>
      <c r="S19" s="86">
        <v>0</v>
      </c>
      <c r="T19" s="86">
        <v>0</v>
      </c>
      <c r="U19" s="83" t="s">
        <v>48</v>
      </c>
      <c r="V19" s="83" t="s">
        <v>48</v>
      </c>
      <c r="W19" s="83">
        <v>0</v>
      </c>
      <c r="X19" s="228">
        <v>0</v>
      </c>
      <c r="Y19" s="228">
        <v>0</v>
      </c>
      <c r="Z19" s="25">
        <v>0</v>
      </c>
      <c r="AA19" s="25">
        <v>0</v>
      </c>
      <c r="AB19" s="25">
        <v>0</v>
      </c>
      <c r="AC19" s="25">
        <f>[1]Papua!AC19-[2]Papua!AC19</f>
        <v>0</v>
      </c>
    </row>
    <row r="20" spans="1:29" s="17" customFormat="1" ht="20.100000000000001" customHeight="1" x14ac:dyDescent="0.25">
      <c r="A20" s="26">
        <v>15</v>
      </c>
      <c r="B20" s="144" t="s">
        <v>550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7">
        <v>0</v>
      </c>
      <c r="R20" s="86">
        <v>0</v>
      </c>
      <c r="S20" s="86">
        <v>0</v>
      </c>
      <c r="T20" s="86">
        <v>0</v>
      </c>
      <c r="U20" s="83" t="s">
        <v>48</v>
      </c>
      <c r="V20" s="83" t="s">
        <v>48</v>
      </c>
      <c r="W20" s="83">
        <v>0</v>
      </c>
      <c r="X20" s="228">
        <v>0</v>
      </c>
      <c r="Y20" s="228">
        <v>0</v>
      </c>
      <c r="Z20" s="25">
        <v>0</v>
      </c>
      <c r="AA20" s="25">
        <v>0</v>
      </c>
      <c r="AB20" s="25">
        <v>0</v>
      </c>
      <c r="AC20" s="25">
        <f>[1]Papua!AC20-[2]Papua!AC20</f>
        <v>0</v>
      </c>
    </row>
    <row r="21" spans="1:29" s="17" customFormat="1" ht="20.100000000000001" customHeight="1" x14ac:dyDescent="0.25">
      <c r="A21" s="26">
        <v>16</v>
      </c>
      <c r="B21" s="144" t="s">
        <v>551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7">
        <v>6</v>
      </c>
      <c r="R21" s="86">
        <v>6</v>
      </c>
      <c r="S21" s="86">
        <v>6</v>
      </c>
      <c r="T21" s="86">
        <v>6</v>
      </c>
      <c r="U21" s="83">
        <v>6</v>
      </c>
      <c r="V21" s="83" t="s">
        <v>48</v>
      </c>
      <c r="W21" s="83">
        <v>6</v>
      </c>
      <c r="X21" s="228">
        <v>0</v>
      </c>
      <c r="Y21" s="228">
        <v>0</v>
      </c>
      <c r="Z21" s="25">
        <v>0</v>
      </c>
      <c r="AA21" s="25">
        <v>0</v>
      </c>
      <c r="AB21" s="25">
        <v>0</v>
      </c>
      <c r="AC21" s="25">
        <f>[1]Papua!AC21-[2]Papua!AC21</f>
        <v>0</v>
      </c>
    </row>
    <row r="22" spans="1:29" s="17" customFormat="1" ht="20.100000000000001" customHeight="1" x14ac:dyDescent="0.25">
      <c r="A22" s="26">
        <v>17</v>
      </c>
      <c r="B22" s="144" t="s">
        <v>552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7">
        <v>0</v>
      </c>
      <c r="R22" s="86">
        <v>521</v>
      </c>
      <c r="S22" s="86">
        <v>521</v>
      </c>
      <c r="T22" s="86">
        <v>521</v>
      </c>
      <c r="U22" s="83">
        <v>521</v>
      </c>
      <c r="V22" s="83" t="s">
        <v>48</v>
      </c>
      <c r="W22" s="83">
        <v>0</v>
      </c>
      <c r="X22" s="228">
        <v>30</v>
      </c>
      <c r="Y22" s="228">
        <v>80</v>
      </c>
      <c r="Z22" s="25">
        <v>251</v>
      </c>
      <c r="AA22" s="25">
        <v>0</v>
      </c>
      <c r="AB22" s="25">
        <v>0</v>
      </c>
      <c r="AC22" s="25">
        <f>[1]Papua!AC22-[2]Papua!AC22</f>
        <v>0</v>
      </c>
    </row>
    <row r="23" spans="1:29" s="17" customFormat="1" ht="20.100000000000001" customHeight="1" x14ac:dyDescent="0.25">
      <c r="A23" s="26">
        <v>18</v>
      </c>
      <c r="B23" s="144" t="s">
        <v>553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7">
        <v>0</v>
      </c>
      <c r="R23" s="86">
        <v>150</v>
      </c>
      <c r="S23" s="86">
        <v>150</v>
      </c>
      <c r="T23" s="86">
        <v>150</v>
      </c>
      <c r="U23" s="83">
        <v>150</v>
      </c>
      <c r="V23" s="83" t="s">
        <v>48</v>
      </c>
      <c r="W23" s="83">
        <v>0</v>
      </c>
      <c r="X23" s="228">
        <v>0</v>
      </c>
      <c r="Y23" s="228">
        <v>0</v>
      </c>
      <c r="Z23" s="25">
        <v>0</v>
      </c>
      <c r="AA23" s="25">
        <v>0</v>
      </c>
      <c r="AB23" s="25">
        <v>0</v>
      </c>
      <c r="AC23" s="25">
        <f>[1]Papua!AC23-[2]Papua!AC23</f>
        <v>0</v>
      </c>
    </row>
    <row r="24" spans="1:29" s="111" customFormat="1" ht="20.100000000000001" customHeight="1" x14ac:dyDescent="0.2">
      <c r="A24" s="107">
        <v>19</v>
      </c>
      <c r="B24" s="144" t="s">
        <v>554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9"/>
      <c r="S24" s="109"/>
      <c r="T24" s="109">
        <v>0</v>
      </c>
      <c r="U24" s="110" t="s">
        <v>48</v>
      </c>
      <c r="V24" s="109">
        <v>0</v>
      </c>
      <c r="W24" s="109">
        <v>0</v>
      </c>
      <c r="X24" s="229">
        <v>0</v>
      </c>
      <c r="Y24" s="229">
        <v>0</v>
      </c>
      <c r="Z24" s="25">
        <v>0</v>
      </c>
      <c r="AA24" s="25">
        <v>0</v>
      </c>
      <c r="AB24" s="25">
        <v>0</v>
      </c>
      <c r="AC24" s="25">
        <f>[1]Papua!AC24-[2]Papua!AC24</f>
        <v>0</v>
      </c>
    </row>
    <row r="25" spans="1:29" s="111" customFormat="1" ht="20.100000000000001" customHeight="1" x14ac:dyDescent="0.2">
      <c r="A25" s="26">
        <v>20</v>
      </c>
      <c r="B25" s="145" t="s">
        <v>555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9"/>
      <c r="S25" s="109"/>
      <c r="T25" s="109">
        <v>0</v>
      </c>
      <c r="U25" s="110" t="s">
        <v>48</v>
      </c>
      <c r="V25" s="109">
        <v>0</v>
      </c>
      <c r="W25" s="109">
        <v>0</v>
      </c>
      <c r="X25" s="229">
        <v>0</v>
      </c>
      <c r="Y25" s="229">
        <v>0</v>
      </c>
      <c r="Z25" s="25">
        <v>0</v>
      </c>
      <c r="AA25" s="25">
        <v>0</v>
      </c>
      <c r="AB25" s="25">
        <v>0</v>
      </c>
      <c r="AC25" s="25">
        <f>[1]Papua!AC25-[2]Papua!AC25</f>
        <v>0</v>
      </c>
    </row>
    <row r="26" spans="1:29" s="111" customFormat="1" ht="20.100000000000001" customHeight="1" x14ac:dyDescent="0.2">
      <c r="A26" s="107">
        <v>21</v>
      </c>
      <c r="B26" s="145" t="s">
        <v>556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9"/>
      <c r="S26" s="109"/>
      <c r="T26" s="109">
        <v>0</v>
      </c>
      <c r="U26" s="110" t="s">
        <v>48</v>
      </c>
      <c r="V26" s="109">
        <v>0</v>
      </c>
      <c r="W26" s="109">
        <v>0</v>
      </c>
      <c r="X26" s="229">
        <v>0</v>
      </c>
      <c r="Y26" s="229">
        <v>0</v>
      </c>
      <c r="Z26" s="25">
        <v>0</v>
      </c>
      <c r="AA26" s="25">
        <v>0</v>
      </c>
      <c r="AB26" s="25">
        <v>0</v>
      </c>
      <c r="AC26" s="25">
        <f>[1]Papua!AC26-[2]Papua!AC26</f>
        <v>0</v>
      </c>
    </row>
    <row r="27" spans="1:29" s="111" customFormat="1" ht="20.100000000000001" customHeight="1" x14ac:dyDescent="0.2">
      <c r="A27" s="26">
        <v>22</v>
      </c>
      <c r="B27" s="145" t="s">
        <v>557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9"/>
      <c r="S27" s="109"/>
      <c r="T27" s="109">
        <v>0</v>
      </c>
      <c r="U27" s="110" t="s">
        <v>48</v>
      </c>
      <c r="V27" s="109">
        <v>0</v>
      </c>
      <c r="W27" s="109">
        <v>0</v>
      </c>
      <c r="X27" s="229">
        <v>0</v>
      </c>
      <c r="Y27" s="229">
        <v>0</v>
      </c>
      <c r="Z27" s="25">
        <v>0</v>
      </c>
      <c r="AA27" s="25">
        <v>0</v>
      </c>
      <c r="AB27" s="25">
        <v>0</v>
      </c>
      <c r="AC27" s="25">
        <f>[1]Papua!AC27-[2]Papua!AC27</f>
        <v>0</v>
      </c>
    </row>
    <row r="28" spans="1:29" s="111" customFormat="1" ht="20.100000000000001" customHeight="1" x14ac:dyDescent="0.2">
      <c r="A28" s="107">
        <v>23</v>
      </c>
      <c r="B28" s="145" t="s">
        <v>558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9"/>
      <c r="S28" s="109"/>
      <c r="T28" s="109">
        <v>0</v>
      </c>
      <c r="U28" s="110" t="s">
        <v>48</v>
      </c>
      <c r="V28" s="109">
        <v>0</v>
      </c>
      <c r="W28" s="109">
        <v>0</v>
      </c>
      <c r="X28" s="229">
        <v>0</v>
      </c>
      <c r="Y28" s="229">
        <v>0</v>
      </c>
      <c r="Z28" s="25">
        <v>0</v>
      </c>
      <c r="AA28" s="25">
        <v>0</v>
      </c>
      <c r="AB28" s="25">
        <v>0</v>
      </c>
      <c r="AC28" s="25">
        <f>[1]Papua!AC28-[2]Papua!AC28</f>
        <v>0</v>
      </c>
    </row>
    <row r="29" spans="1:29" s="111" customFormat="1" ht="20.100000000000001" customHeight="1" x14ac:dyDescent="0.2">
      <c r="A29" s="26">
        <v>24</v>
      </c>
      <c r="B29" s="145" t="s">
        <v>559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9"/>
      <c r="S29" s="109"/>
      <c r="T29" s="109">
        <v>0</v>
      </c>
      <c r="U29" s="110" t="s">
        <v>48</v>
      </c>
      <c r="V29" s="109">
        <v>0</v>
      </c>
      <c r="W29" s="109">
        <v>0</v>
      </c>
      <c r="X29" s="229">
        <v>0</v>
      </c>
      <c r="Y29" s="229">
        <v>0</v>
      </c>
      <c r="Z29" s="25">
        <v>0</v>
      </c>
      <c r="AA29" s="25">
        <v>0</v>
      </c>
      <c r="AB29" s="25">
        <v>0</v>
      </c>
      <c r="AC29" s="25">
        <f>[1]Papua!AC29-[2]Papua!AC29</f>
        <v>0</v>
      </c>
    </row>
    <row r="30" spans="1:29" s="111" customFormat="1" ht="20.100000000000001" customHeight="1" x14ac:dyDescent="0.2">
      <c r="A30" s="107">
        <v>25</v>
      </c>
      <c r="B30" s="145" t="s">
        <v>560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9"/>
      <c r="S30" s="109"/>
      <c r="T30" s="109">
        <v>0</v>
      </c>
      <c r="U30" s="110" t="s">
        <v>48</v>
      </c>
      <c r="V30" s="109">
        <v>0</v>
      </c>
      <c r="W30" s="109">
        <v>0</v>
      </c>
      <c r="X30" s="229">
        <v>0</v>
      </c>
      <c r="Y30" s="229">
        <v>0</v>
      </c>
      <c r="Z30" s="25">
        <v>0</v>
      </c>
      <c r="AA30" s="25">
        <v>0</v>
      </c>
      <c r="AB30" s="25">
        <v>0</v>
      </c>
      <c r="AC30" s="25">
        <f>[1]Papua!AC30-[2]Papua!AC30</f>
        <v>0</v>
      </c>
    </row>
    <row r="31" spans="1:29" s="111" customFormat="1" ht="20.100000000000001" customHeight="1" x14ac:dyDescent="0.2">
      <c r="A31" s="26">
        <v>26</v>
      </c>
      <c r="B31" s="145" t="s">
        <v>561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9"/>
      <c r="S31" s="109"/>
      <c r="T31" s="109">
        <v>0</v>
      </c>
      <c r="U31" s="110" t="s">
        <v>48</v>
      </c>
      <c r="V31" s="109">
        <v>0</v>
      </c>
      <c r="W31" s="109">
        <v>0</v>
      </c>
      <c r="X31" s="229">
        <v>0</v>
      </c>
      <c r="Y31" s="229">
        <v>0</v>
      </c>
      <c r="Z31" s="25">
        <v>0</v>
      </c>
      <c r="AA31" s="25">
        <v>0</v>
      </c>
      <c r="AB31" s="25">
        <v>0</v>
      </c>
      <c r="AC31" s="25">
        <f>[1]Papua!AC31-[2]Papua!AC31</f>
        <v>0</v>
      </c>
    </row>
    <row r="32" spans="1:29" s="111" customFormat="1" ht="20.100000000000001" customHeight="1" x14ac:dyDescent="0.2">
      <c r="A32" s="107">
        <v>27</v>
      </c>
      <c r="B32" s="145" t="s">
        <v>562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9"/>
      <c r="S32" s="109"/>
      <c r="T32" s="109">
        <v>0</v>
      </c>
      <c r="U32" s="110" t="s">
        <v>48</v>
      </c>
      <c r="V32" s="109">
        <v>0</v>
      </c>
      <c r="W32" s="109">
        <v>0</v>
      </c>
      <c r="X32" s="229">
        <v>0</v>
      </c>
      <c r="Y32" s="229">
        <v>0</v>
      </c>
      <c r="Z32" s="25">
        <v>0</v>
      </c>
      <c r="AA32" s="25">
        <v>0</v>
      </c>
      <c r="AB32" s="25">
        <v>0</v>
      </c>
      <c r="AC32" s="25">
        <f>[1]Papua!AC32-[2]Papua!AC32</f>
        <v>0</v>
      </c>
    </row>
    <row r="33" spans="1:29" s="111" customFormat="1" ht="20.100000000000001" customHeight="1" x14ac:dyDescent="0.2">
      <c r="A33" s="26">
        <v>28</v>
      </c>
      <c r="B33" s="145" t="s">
        <v>563</v>
      </c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9"/>
      <c r="S33" s="109"/>
      <c r="T33" s="109">
        <v>0</v>
      </c>
      <c r="U33" s="110" t="s">
        <v>48</v>
      </c>
      <c r="V33" s="109">
        <v>0</v>
      </c>
      <c r="W33" s="109">
        <v>0</v>
      </c>
      <c r="X33" s="229">
        <v>0</v>
      </c>
      <c r="Y33" s="229">
        <v>0</v>
      </c>
      <c r="Z33" s="25">
        <v>0</v>
      </c>
      <c r="AA33" s="25">
        <v>0</v>
      </c>
      <c r="AB33" s="25">
        <v>0</v>
      </c>
      <c r="AC33" s="25">
        <f>[1]Papua!AC33-[2]Papua!AC33</f>
        <v>0</v>
      </c>
    </row>
    <row r="34" spans="1:29" s="17" customFormat="1" ht="20.100000000000001" customHeight="1" x14ac:dyDescent="0.25">
      <c r="A34" s="107">
        <v>29</v>
      </c>
      <c r="B34" s="146" t="s">
        <v>564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7">
        <v>200</v>
      </c>
      <c r="R34" s="86">
        <v>200</v>
      </c>
      <c r="S34" s="86">
        <v>200</v>
      </c>
      <c r="T34" s="86">
        <v>200</v>
      </c>
      <c r="U34" s="83">
        <v>200</v>
      </c>
      <c r="V34" s="83">
        <v>629.46</v>
      </c>
      <c r="W34" s="83">
        <v>740</v>
      </c>
      <c r="X34" s="228">
        <v>740</v>
      </c>
      <c r="Y34" s="228">
        <v>740</v>
      </c>
      <c r="Z34" s="25">
        <v>740</v>
      </c>
      <c r="AA34" s="25">
        <v>740</v>
      </c>
      <c r="AB34" s="25">
        <v>0</v>
      </c>
      <c r="AC34" s="25">
        <f>[1]Papua!AC34-[2]Papua!AC34</f>
        <v>0</v>
      </c>
    </row>
    <row r="35" spans="1:29" s="17" customFormat="1" ht="20.100000000000001" customHeight="1" thickBot="1" x14ac:dyDescent="0.3">
      <c r="A35" s="248" t="s">
        <v>42</v>
      </c>
      <c r="B35" s="249"/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23">
        <f t="shared" ref="Q35:X35" si="0">SUM(Q6:Q34)</f>
        <v>24885</v>
      </c>
      <c r="R35" s="79">
        <f t="shared" si="0"/>
        <v>27196</v>
      </c>
      <c r="S35" s="79">
        <f t="shared" si="0"/>
        <v>25720</v>
      </c>
      <c r="T35" s="79">
        <f t="shared" si="0"/>
        <v>25945</v>
      </c>
      <c r="U35" s="79">
        <f t="shared" si="0"/>
        <v>25944</v>
      </c>
      <c r="V35" s="79">
        <f t="shared" si="0"/>
        <v>2273.61</v>
      </c>
      <c r="W35" s="79">
        <f t="shared" si="0"/>
        <v>36270</v>
      </c>
      <c r="X35" s="23">
        <f t="shared" si="0"/>
        <v>2348</v>
      </c>
      <c r="Y35" s="23">
        <f t="shared" ref="Y35:AC35" si="1">SUM(Y6:Y34)</f>
        <v>5105</v>
      </c>
      <c r="Z35" s="23">
        <f t="shared" si="1"/>
        <v>5835</v>
      </c>
      <c r="AA35" s="23">
        <f t="shared" si="1"/>
        <v>5659</v>
      </c>
      <c r="AB35" s="23">
        <f t="shared" si="1"/>
        <v>0</v>
      </c>
      <c r="AC35" s="23">
        <f t="shared" si="1"/>
        <v>2963.5069275101814</v>
      </c>
    </row>
    <row r="36" spans="1:29" s="17" customFormat="1" ht="15" customHeight="1" x14ac:dyDescent="0.2">
      <c r="A36" s="201" t="s">
        <v>639</v>
      </c>
      <c r="B36" s="202"/>
      <c r="C36" s="203"/>
      <c r="D36" s="203"/>
      <c r="E36" s="204"/>
      <c r="F36" s="203"/>
      <c r="G36" s="203"/>
      <c r="H36" s="205"/>
      <c r="I36" s="206"/>
      <c r="J36" s="206"/>
      <c r="K36" s="206"/>
      <c r="L36" s="206"/>
      <c r="M36" s="206"/>
      <c r="N36" s="206"/>
      <c r="O36" s="206"/>
      <c r="P36" s="206"/>
      <c r="Q36" s="207"/>
      <c r="R36" s="207"/>
      <c r="S36" s="207"/>
      <c r="T36" s="207"/>
      <c r="U36" s="208"/>
      <c r="V36" s="209"/>
      <c r="W36" s="206"/>
      <c r="X36" s="206"/>
      <c r="Y36" s="206"/>
      <c r="Z36" s="206"/>
      <c r="AA36" s="206"/>
      <c r="AB36" s="206"/>
      <c r="AC36" s="206"/>
    </row>
    <row r="37" spans="1:29" s="17" customFormat="1" ht="15" customHeight="1" x14ac:dyDescent="0.2">
      <c r="A37" s="210" t="s">
        <v>638</v>
      </c>
      <c r="B37" s="202"/>
      <c r="C37" s="203"/>
      <c r="D37" s="203"/>
      <c r="E37" s="204"/>
      <c r="F37" s="203"/>
      <c r="G37" s="203"/>
      <c r="H37" s="205"/>
      <c r="I37" s="206"/>
      <c r="J37" s="206"/>
      <c r="K37" s="206"/>
      <c r="L37" s="206"/>
      <c r="M37" s="206"/>
      <c r="N37" s="206"/>
      <c r="O37" s="206"/>
      <c r="P37" s="206"/>
      <c r="Q37" s="207"/>
      <c r="R37" s="207"/>
      <c r="S37" s="207"/>
      <c r="T37" s="207"/>
      <c r="U37" s="208"/>
      <c r="V37" s="209"/>
      <c r="W37" s="206"/>
      <c r="X37" s="206"/>
      <c r="Y37" s="206"/>
      <c r="Z37" s="206"/>
      <c r="AA37" s="206"/>
      <c r="AB37" s="206"/>
      <c r="AC37" s="206"/>
    </row>
    <row r="38" spans="1:29" s="17" customFormat="1" ht="13.5" x14ac:dyDescent="0.2">
      <c r="A38" s="202" t="s">
        <v>636</v>
      </c>
      <c r="B38" s="202"/>
      <c r="C38" s="202"/>
      <c r="D38" s="202"/>
      <c r="E38" s="211"/>
      <c r="F38" s="202"/>
      <c r="G38" s="202"/>
      <c r="H38" s="212"/>
      <c r="I38" s="213"/>
      <c r="J38" s="213"/>
      <c r="K38" s="213"/>
      <c r="L38" s="213"/>
      <c r="M38" s="213"/>
      <c r="N38" s="213"/>
      <c r="O38" s="213"/>
      <c r="P38" s="213"/>
      <c r="Q38" s="214"/>
      <c r="R38" s="214"/>
      <c r="S38" s="214"/>
      <c r="T38" s="214"/>
      <c r="U38" s="215"/>
      <c r="V38" s="216"/>
      <c r="W38" s="213"/>
      <c r="X38" s="213"/>
      <c r="Y38" s="213"/>
      <c r="Z38" s="213"/>
      <c r="AA38" s="213"/>
      <c r="AB38" s="213"/>
      <c r="AC38" s="213"/>
    </row>
    <row r="39" spans="1:29" s="17" customFormat="1" ht="13.5" x14ac:dyDescent="0.2">
      <c r="A39" s="217" t="s">
        <v>637</v>
      </c>
      <c r="B39" s="211"/>
      <c r="C39" s="202"/>
      <c r="D39" s="202"/>
      <c r="E39" s="211"/>
      <c r="F39" s="202"/>
      <c r="G39" s="202"/>
      <c r="H39" s="212"/>
      <c r="I39" s="213"/>
      <c r="J39" s="213"/>
      <c r="K39" s="213"/>
      <c r="L39" s="213"/>
      <c r="M39" s="213"/>
      <c r="N39" s="213"/>
      <c r="O39" s="213"/>
      <c r="P39" s="213"/>
      <c r="Q39" s="214"/>
      <c r="R39" s="214"/>
      <c r="S39" s="214"/>
      <c r="T39" s="214"/>
      <c r="U39" s="215"/>
      <c r="V39" s="216"/>
      <c r="W39" s="213"/>
      <c r="X39" s="213"/>
      <c r="Y39" s="213"/>
      <c r="Z39" s="213"/>
      <c r="AA39" s="213"/>
      <c r="AB39" s="213"/>
      <c r="AC39" s="213"/>
    </row>
    <row r="40" spans="1:29" s="17" customFormat="1" ht="20.100000000000001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7"/>
      <c r="R40" s="7"/>
      <c r="S40" s="7"/>
      <c r="T40" s="7"/>
      <c r="U40" s="7"/>
      <c r="V40" s="80"/>
      <c r="AB40" s="223"/>
      <c r="AC40" s="223"/>
    </row>
    <row r="41" spans="1:29" s="17" customFormat="1" ht="20.100000000000001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7"/>
      <c r="R41" s="7"/>
      <c r="S41" s="7"/>
      <c r="T41" s="7"/>
      <c r="U41" s="7"/>
      <c r="V41" s="80"/>
      <c r="AB41" s="223"/>
      <c r="AC41" s="223"/>
    </row>
    <row r="42" spans="1:29" ht="20.100000000000001" customHeight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7"/>
      <c r="R42" s="7"/>
      <c r="S42" s="7"/>
      <c r="T42" s="7"/>
      <c r="U42" s="7"/>
      <c r="V42" s="80"/>
      <c r="W42" s="17"/>
      <c r="X42" s="17"/>
      <c r="Y42" s="17"/>
      <c r="Z42" s="17"/>
      <c r="AA42" s="17"/>
      <c r="AB42" s="223"/>
      <c r="AC42" s="223"/>
    </row>
    <row r="43" spans="1:29" ht="20.100000000000001" customHeight="1" x14ac:dyDescent="0.2">
      <c r="A43" s="50"/>
      <c r="B43" s="50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25"/>
      <c r="R43" s="25"/>
      <c r="S43" s="25"/>
      <c r="T43" s="25"/>
      <c r="U43" s="25"/>
      <c r="V43" s="80"/>
      <c r="W43" s="17"/>
      <c r="X43" s="17"/>
      <c r="Y43" s="17"/>
      <c r="Z43" s="17"/>
      <c r="AA43" s="17"/>
      <c r="AB43" s="223"/>
      <c r="AC43" s="223"/>
    </row>
    <row r="44" spans="1:29" ht="20.100000000000001" customHeight="1" x14ac:dyDescent="0.2">
      <c r="A44" s="147"/>
      <c r="B44" s="50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25"/>
      <c r="R44" s="25"/>
      <c r="S44" s="25"/>
      <c r="T44" s="25"/>
      <c r="U44" s="25"/>
      <c r="V44" s="80"/>
      <c r="W44" s="17"/>
      <c r="X44" s="17"/>
      <c r="Y44" s="17"/>
      <c r="Z44" s="17"/>
      <c r="AA44" s="17"/>
      <c r="AB44" s="17"/>
      <c r="AC44" s="17"/>
    </row>
    <row r="45" spans="1:29" ht="20.100000000000001" customHeight="1" x14ac:dyDescent="0.2">
      <c r="Q45" s="6"/>
      <c r="R45" s="6"/>
      <c r="S45" s="6"/>
      <c r="T45" s="6"/>
      <c r="U45" s="6"/>
      <c r="X45" s="1"/>
      <c r="Y45" s="1"/>
      <c r="Z45" s="1"/>
      <c r="AA45" s="1"/>
      <c r="AB45" s="1"/>
      <c r="AC45" s="1"/>
    </row>
    <row r="46" spans="1:29" ht="20.100000000000001" customHeight="1" x14ac:dyDescent="0.2">
      <c r="Q46" s="6"/>
      <c r="R46" s="6"/>
      <c r="S46" s="6"/>
      <c r="T46" s="6"/>
      <c r="U46" s="6"/>
      <c r="X46" s="1"/>
      <c r="Y46" s="1"/>
      <c r="Z46" s="1"/>
      <c r="AA46" s="1"/>
      <c r="AB46" s="1"/>
      <c r="AC46" s="1"/>
    </row>
    <row r="47" spans="1:29" ht="20.100000000000001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7"/>
      <c r="R47" s="7"/>
      <c r="S47" s="7"/>
      <c r="T47" s="7"/>
      <c r="U47" s="7"/>
      <c r="V47" s="80"/>
      <c r="W47" s="17"/>
      <c r="X47" s="25"/>
      <c r="Y47" s="25"/>
      <c r="Z47" s="25"/>
      <c r="AA47" s="25"/>
      <c r="AB47" s="25"/>
      <c r="AC47" s="25"/>
    </row>
    <row r="48" spans="1:29" ht="20.100000000000001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7"/>
      <c r="R48" s="7"/>
      <c r="S48" s="7"/>
      <c r="T48" s="7"/>
      <c r="U48" s="7"/>
      <c r="V48" s="80"/>
      <c r="W48" s="17"/>
      <c r="X48" s="25"/>
      <c r="Y48" s="25"/>
      <c r="Z48" s="25"/>
      <c r="AA48" s="25"/>
      <c r="AB48" s="25"/>
      <c r="AC48" s="25"/>
    </row>
    <row r="49" spans="1:29" ht="20.100000000000001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7"/>
      <c r="R49" s="7"/>
      <c r="S49" s="7"/>
      <c r="T49" s="7"/>
      <c r="U49" s="7"/>
      <c r="V49" s="80"/>
      <c r="W49" s="17"/>
      <c r="X49" s="25"/>
      <c r="Y49" s="25"/>
      <c r="Z49" s="25"/>
      <c r="AA49" s="25"/>
      <c r="AB49" s="25"/>
      <c r="AC49" s="25"/>
    </row>
    <row r="50" spans="1:29" ht="20.100000000000001" customHeight="1" x14ac:dyDescent="0.2">
      <c r="Q50" s="6"/>
      <c r="R50" s="6"/>
      <c r="S50" s="6"/>
      <c r="T50" s="6"/>
      <c r="U50" s="6"/>
    </row>
  </sheetData>
  <mergeCells count="3">
    <mergeCell ref="A4:A5"/>
    <mergeCell ref="A35:B35"/>
    <mergeCell ref="C4:AC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4294967293" r:id="rId1"/>
  <ignoredErrors>
    <ignoredError sqref="W35:Y3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50"/>
  <sheetViews>
    <sheetView showGridLines="0" tabSelected="1" zoomScaleSheetLayoutView="80" workbookViewId="0">
      <selection activeCell="AC9" sqref="AC9"/>
    </sheetView>
  </sheetViews>
  <sheetFormatPr defaultColWidth="8.7109375" defaultRowHeight="12.75" x14ac:dyDescent="0.2"/>
  <cols>
    <col min="1" max="1" width="5.7109375" style="1" customWidth="1"/>
    <col min="2" max="2" width="25.7109375" style="1" customWidth="1"/>
    <col min="3" max="16" width="0" style="1" hidden="1" customWidth="1"/>
    <col min="17" max="21" width="15.7109375" style="1" hidden="1" customWidth="1"/>
    <col min="22" max="22" width="15.7109375" style="81" hidden="1" customWidth="1"/>
    <col min="23" max="23" width="15.7109375" style="1" hidden="1" customWidth="1"/>
    <col min="24" max="24" width="15.7109375" style="6" hidden="1" customWidth="1"/>
    <col min="25" max="25" width="15.7109375" style="6" customWidth="1"/>
    <col min="26" max="29" width="16.7109375" style="6" customWidth="1"/>
    <col min="30" max="16384" width="8.7109375" style="1"/>
  </cols>
  <sheetData>
    <row r="1" spans="1:29" s="12" customFormat="1" ht="20.100000000000001" customHeight="1" x14ac:dyDescent="0.25">
      <c r="A1" s="27" t="s">
        <v>571</v>
      </c>
      <c r="B1" s="64"/>
      <c r="C1" s="64"/>
      <c r="D1" s="64"/>
      <c r="E1" s="65"/>
      <c r="F1" s="64"/>
      <c r="G1" s="64"/>
      <c r="H1" s="66"/>
      <c r="I1" s="64"/>
      <c r="J1" s="64"/>
      <c r="K1" s="64"/>
      <c r="L1" s="63"/>
      <c r="M1" s="63"/>
      <c r="N1" s="63"/>
      <c r="O1" s="63"/>
      <c r="P1" s="63"/>
      <c r="Q1" s="63"/>
      <c r="R1" s="63"/>
      <c r="S1" s="63"/>
      <c r="T1" s="63"/>
      <c r="U1" s="63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572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67"/>
      <c r="C3" s="64"/>
      <c r="D3" s="64"/>
      <c r="E3" s="65"/>
      <c r="F3" s="64"/>
      <c r="G3" s="64"/>
      <c r="H3" s="66"/>
      <c r="I3" s="64"/>
      <c r="J3" s="64"/>
      <c r="K3" s="64"/>
      <c r="L3" s="64"/>
      <c r="M3" s="64"/>
      <c r="N3" s="64"/>
      <c r="O3" s="64"/>
      <c r="P3" s="64"/>
      <c r="Q3" s="64"/>
      <c r="R3" s="64"/>
      <c r="S3" s="67"/>
      <c r="T3" s="67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52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53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">
      <c r="A6" s="69">
        <v>1</v>
      </c>
      <c r="B6" s="192" t="s">
        <v>111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85</v>
      </c>
      <c r="K6" s="35">
        <v>85</v>
      </c>
      <c r="L6" s="35">
        <v>0</v>
      </c>
      <c r="M6" s="35">
        <v>12</v>
      </c>
      <c r="N6" s="35">
        <v>12</v>
      </c>
      <c r="O6" s="35">
        <v>210</v>
      </c>
      <c r="P6" s="35">
        <v>255</v>
      </c>
      <c r="Q6" s="75">
        <v>410</v>
      </c>
      <c r="R6" s="88">
        <v>410</v>
      </c>
      <c r="S6" s="88">
        <v>419</v>
      </c>
      <c r="T6" s="88">
        <v>419</v>
      </c>
      <c r="U6" s="88">
        <v>93</v>
      </c>
      <c r="V6" s="101">
        <v>87.31</v>
      </c>
      <c r="W6" s="88">
        <v>72</v>
      </c>
      <c r="X6" s="75">
        <v>108</v>
      </c>
      <c r="Y6" s="75">
        <v>78</v>
      </c>
      <c r="Z6" s="75">
        <v>78</v>
      </c>
      <c r="AA6" s="75">
        <v>112</v>
      </c>
      <c r="AB6" s="75">
        <v>0</v>
      </c>
      <c r="AC6" s="224">
        <f>[1]SumBar!AC6-[2]SumBar!AC6</f>
        <v>410.71229152579542</v>
      </c>
    </row>
    <row r="7" spans="1:29" s="17" customFormat="1" ht="20.100000000000001" customHeight="1" x14ac:dyDescent="0.2">
      <c r="A7" s="69">
        <v>2</v>
      </c>
      <c r="B7" s="192" t="s">
        <v>112</v>
      </c>
      <c r="C7" s="35">
        <v>22447</v>
      </c>
      <c r="D7" s="35">
        <v>20789</v>
      </c>
      <c r="E7" s="35">
        <v>20873</v>
      </c>
      <c r="F7" s="35">
        <v>20902</v>
      </c>
      <c r="G7" s="35">
        <v>17644</v>
      </c>
      <c r="H7" s="35">
        <v>20707</v>
      </c>
      <c r="I7" s="35">
        <v>16314</v>
      </c>
      <c r="J7" s="35">
        <v>17162</v>
      </c>
      <c r="K7" s="35">
        <v>19879</v>
      </c>
      <c r="L7" s="35">
        <v>19027</v>
      </c>
      <c r="M7" s="35">
        <v>19350</v>
      </c>
      <c r="N7" s="35">
        <v>19333</v>
      </c>
      <c r="O7" s="35">
        <v>19507</v>
      </c>
      <c r="P7" s="35">
        <v>14641</v>
      </c>
      <c r="Q7" s="75">
        <v>19768</v>
      </c>
      <c r="R7" s="88">
        <v>22169</v>
      </c>
      <c r="S7" s="88">
        <v>22005</v>
      </c>
      <c r="T7" s="88">
        <v>22005</v>
      </c>
      <c r="U7" s="88">
        <v>22111</v>
      </c>
      <c r="V7" s="101">
        <v>25849.09</v>
      </c>
      <c r="W7" s="88">
        <v>20445</v>
      </c>
      <c r="X7" s="75">
        <v>20689</v>
      </c>
      <c r="Y7" s="75">
        <v>20943</v>
      </c>
      <c r="Z7" s="75">
        <v>21334</v>
      </c>
      <c r="AA7" s="75">
        <v>21332</v>
      </c>
      <c r="AB7" s="75">
        <v>0</v>
      </c>
      <c r="AC7" s="224">
        <f>[1]SumBar!AC7-[2]SumBar!AC7</f>
        <v>21155.786985698549</v>
      </c>
    </row>
    <row r="8" spans="1:29" s="17" customFormat="1" ht="20.100000000000001" customHeight="1" x14ac:dyDescent="0.2">
      <c r="A8" s="69">
        <v>3</v>
      </c>
      <c r="B8" s="192" t="s">
        <v>113</v>
      </c>
      <c r="C8" s="35">
        <v>27534</v>
      </c>
      <c r="D8" s="35">
        <v>27504</v>
      </c>
      <c r="E8" s="35">
        <v>28073</v>
      </c>
      <c r="F8" s="35">
        <v>27805</v>
      </c>
      <c r="G8" s="35">
        <v>27883</v>
      </c>
      <c r="H8" s="35">
        <v>27920</v>
      </c>
      <c r="I8" s="35">
        <v>26181</v>
      </c>
      <c r="J8" s="35">
        <v>31670</v>
      </c>
      <c r="K8" s="35">
        <v>31726</v>
      </c>
      <c r="L8" s="35">
        <v>31771</v>
      </c>
      <c r="M8" s="35">
        <v>30706</v>
      </c>
      <c r="N8" s="35">
        <v>30666</v>
      </c>
      <c r="O8" s="35">
        <v>23473</v>
      </c>
      <c r="P8" s="35">
        <v>16505</v>
      </c>
      <c r="Q8" s="75">
        <v>22049</v>
      </c>
      <c r="R8" s="88">
        <v>22074</v>
      </c>
      <c r="S8" s="88">
        <v>22069</v>
      </c>
      <c r="T8" s="88">
        <v>22077</v>
      </c>
      <c r="U8" s="88">
        <v>22087</v>
      </c>
      <c r="V8" s="101">
        <v>17257.439999999999</v>
      </c>
      <c r="W8" s="88">
        <v>21757</v>
      </c>
      <c r="X8" s="75">
        <v>21751</v>
      </c>
      <c r="Y8" s="75">
        <v>22072</v>
      </c>
      <c r="Z8" s="75">
        <v>22233.1</v>
      </c>
      <c r="AA8" s="75">
        <v>22202</v>
      </c>
      <c r="AB8" s="75">
        <v>0</v>
      </c>
      <c r="AC8" s="224">
        <f>[1]SumBar!AC8-[2]SumBar!AC8</f>
        <v>15808.35413779209</v>
      </c>
    </row>
    <row r="9" spans="1:29" s="17" customFormat="1" ht="20.100000000000001" customHeight="1" x14ac:dyDescent="0.2">
      <c r="A9" s="69">
        <v>4</v>
      </c>
      <c r="B9" s="192" t="s">
        <v>114</v>
      </c>
      <c r="C9" s="35">
        <v>8829</v>
      </c>
      <c r="D9" s="35">
        <v>8638</v>
      </c>
      <c r="E9" s="35">
        <v>11701</v>
      </c>
      <c r="F9" s="35">
        <v>11142</v>
      </c>
      <c r="G9" s="35">
        <v>11159</v>
      </c>
      <c r="H9" s="35">
        <v>11194</v>
      </c>
      <c r="I9" s="35">
        <v>10554</v>
      </c>
      <c r="J9" s="35">
        <v>10554</v>
      </c>
      <c r="K9" s="35">
        <v>10892</v>
      </c>
      <c r="L9" s="35">
        <v>10892</v>
      </c>
      <c r="M9" s="35">
        <v>9274</v>
      </c>
      <c r="N9" s="35">
        <v>5863</v>
      </c>
      <c r="O9" s="35">
        <v>6644</v>
      </c>
      <c r="P9" s="35">
        <v>3656</v>
      </c>
      <c r="Q9" s="75">
        <v>6854</v>
      </c>
      <c r="R9" s="88">
        <v>6723</v>
      </c>
      <c r="S9" s="88">
        <v>6988</v>
      </c>
      <c r="T9" s="88">
        <v>6264</v>
      </c>
      <c r="U9" s="88">
        <v>6498</v>
      </c>
      <c r="V9" s="101">
        <v>3595.01</v>
      </c>
      <c r="W9" s="88">
        <v>6445</v>
      </c>
      <c r="X9" s="75">
        <v>6445</v>
      </c>
      <c r="Y9" s="75">
        <v>6445</v>
      </c>
      <c r="Z9" s="75">
        <v>6126</v>
      </c>
      <c r="AA9" s="75">
        <v>6136</v>
      </c>
      <c r="AB9" s="75">
        <v>0</v>
      </c>
      <c r="AC9" s="224">
        <f>[1]SumBar!AC9-[2]SumBar!AC9</f>
        <v>5311.0268867008908</v>
      </c>
    </row>
    <row r="10" spans="1:29" s="17" customFormat="1" ht="20.100000000000001" customHeight="1" x14ac:dyDescent="0.2">
      <c r="A10" s="69">
        <v>5</v>
      </c>
      <c r="B10" s="192" t="s">
        <v>115</v>
      </c>
      <c r="C10" s="35">
        <v>18700</v>
      </c>
      <c r="D10" s="35">
        <v>17155</v>
      </c>
      <c r="E10" s="35">
        <v>17254</v>
      </c>
      <c r="F10" s="35">
        <v>17321</v>
      </c>
      <c r="G10" s="35">
        <v>17358</v>
      </c>
      <c r="H10" s="35">
        <v>17363</v>
      </c>
      <c r="I10" s="35">
        <v>19176</v>
      </c>
      <c r="J10" s="35">
        <v>17338</v>
      </c>
      <c r="K10" s="35">
        <v>17543</v>
      </c>
      <c r="L10" s="35">
        <v>17415</v>
      </c>
      <c r="M10" s="35">
        <v>17415</v>
      </c>
      <c r="N10" s="35">
        <v>17514</v>
      </c>
      <c r="O10" s="35">
        <v>17338</v>
      </c>
      <c r="P10" s="35">
        <v>11403</v>
      </c>
      <c r="Q10" s="75">
        <v>17147</v>
      </c>
      <c r="R10" s="88">
        <v>17147</v>
      </c>
      <c r="S10" s="88">
        <v>18285</v>
      </c>
      <c r="T10" s="88">
        <v>17357</v>
      </c>
      <c r="U10" s="88">
        <v>18023</v>
      </c>
      <c r="V10" s="101">
        <v>15989.87</v>
      </c>
      <c r="W10" s="88">
        <v>17875</v>
      </c>
      <c r="X10" s="75">
        <v>17928</v>
      </c>
      <c r="Y10" s="75">
        <v>18213</v>
      </c>
      <c r="Z10" s="75">
        <v>18057</v>
      </c>
      <c r="AA10" s="75">
        <v>18033</v>
      </c>
      <c r="AB10" s="75">
        <v>0</v>
      </c>
      <c r="AC10" s="224">
        <f>[1]SumBar!AC10-[2]SumBar!AC10</f>
        <v>20280.479189391081</v>
      </c>
    </row>
    <row r="11" spans="1:29" s="17" customFormat="1" ht="20.100000000000001" customHeight="1" x14ac:dyDescent="0.2">
      <c r="A11" s="69">
        <v>6</v>
      </c>
      <c r="B11" s="192" t="s">
        <v>116</v>
      </c>
      <c r="C11" s="35">
        <v>17522</v>
      </c>
      <c r="D11" s="35">
        <v>17583</v>
      </c>
      <c r="E11" s="35">
        <v>17179</v>
      </c>
      <c r="F11" s="35">
        <v>18385</v>
      </c>
      <c r="G11" s="35">
        <v>18665</v>
      </c>
      <c r="H11" s="35">
        <v>19476</v>
      </c>
      <c r="I11" s="35">
        <v>19961</v>
      </c>
      <c r="J11" s="35">
        <v>20380</v>
      </c>
      <c r="K11" s="35">
        <v>21852</v>
      </c>
      <c r="L11" s="35">
        <v>19897</v>
      </c>
      <c r="M11" s="35">
        <v>18297</v>
      </c>
      <c r="N11" s="35">
        <v>18429</v>
      </c>
      <c r="O11" s="35">
        <v>18385</v>
      </c>
      <c r="P11" s="35">
        <v>13862</v>
      </c>
      <c r="Q11" s="75">
        <v>18645</v>
      </c>
      <c r="R11" s="88">
        <v>18548</v>
      </c>
      <c r="S11" s="88">
        <v>18537</v>
      </c>
      <c r="T11" s="88">
        <v>18589</v>
      </c>
      <c r="U11" s="88">
        <v>18546</v>
      </c>
      <c r="V11" s="101">
        <v>17179.96</v>
      </c>
      <c r="W11" s="88">
        <v>16972</v>
      </c>
      <c r="X11" s="75">
        <v>17326</v>
      </c>
      <c r="Y11" s="75">
        <v>17306</v>
      </c>
      <c r="Z11" s="75">
        <v>17413</v>
      </c>
      <c r="AA11" s="75">
        <v>17898</v>
      </c>
      <c r="AB11" s="75">
        <v>0</v>
      </c>
      <c r="AC11" s="224">
        <f>[1]SumBar!AC11-[2]SumBar!AC11</f>
        <v>13741.918680906576</v>
      </c>
    </row>
    <row r="12" spans="1:29" s="17" customFormat="1" ht="20.100000000000001" customHeight="1" x14ac:dyDescent="0.2">
      <c r="A12" s="69">
        <v>7</v>
      </c>
      <c r="B12" s="192" t="s">
        <v>117</v>
      </c>
      <c r="C12" s="35">
        <v>22132</v>
      </c>
      <c r="D12" s="35">
        <v>22263</v>
      </c>
      <c r="E12" s="35">
        <v>23780</v>
      </c>
      <c r="F12" s="35">
        <v>25343</v>
      </c>
      <c r="G12" s="35">
        <v>26033</v>
      </c>
      <c r="H12" s="35">
        <v>24676</v>
      </c>
      <c r="I12" s="35">
        <v>22872</v>
      </c>
      <c r="J12" s="35">
        <v>23193</v>
      </c>
      <c r="K12" s="35">
        <v>23578</v>
      </c>
      <c r="L12" s="35">
        <v>33302</v>
      </c>
      <c r="M12" s="35">
        <v>24201</v>
      </c>
      <c r="N12" s="35">
        <v>24217</v>
      </c>
      <c r="O12" s="35">
        <v>24594</v>
      </c>
      <c r="P12" s="35">
        <v>18953</v>
      </c>
      <c r="Q12" s="75">
        <v>23621</v>
      </c>
      <c r="R12" s="88">
        <v>23717</v>
      </c>
      <c r="S12" s="88">
        <v>23734</v>
      </c>
      <c r="T12" s="88">
        <v>23957</v>
      </c>
      <c r="U12" s="88">
        <v>25074</v>
      </c>
      <c r="V12" s="101">
        <v>17114.740000000002</v>
      </c>
      <c r="W12" s="88">
        <v>23529</v>
      </c>
      <c r="X12" s="75">
        <v>24085</v>
      </c>
      <c r="Y12" s="75">
        <v>24055</v>
      </c>
      <c r="Z12" s="75">
        <v>24114</v>
      </c>
      <c r="AA12" s="75">
        <v>24136</v>
      </c>
      <c r="AB12" s="75">
        <v>0</v>
      </c>
      <c r="AC12" s="224">
        <f>[1]SumBar!AC12-[2]SumBar!AC12</f>
        <v>17319.896129361263</v>
      </c>
    </row>
    <row r="13" spans="1:29" s="17" customFormat="1" ht="20.100000000000001" customHeight="1" x14ac:dyDescent="0.2">
      <c r="A13" s="69">
        <v>8</v>
      </c>
      <c r="B13" s="192" t="s">
        <v>118</v>
      </c>
      <c r="C13" s="35">
        <v>18767</v>
      </c>
      <c r="D13" s="35">
        <v>13210</v>
      </c>
      <c r="E13" s="35">
        <v>18925</v>
      </c>
      <c r="F13" s="35">
        <v>18925</v>
      </c>
      <c r="G13" s="35">
        <v>15878</v>
      </c>
      <c r="H13" s="35">
        <v>15912</v>
      </c>
      <c r="I13" s="35">
        <v>18961</v>
      </c>
      <c r="J13" s="35">
        <v>19593</v>
      </c>
      <c r="K13" s="35">
        <v>13841</v>
      </c>
      <c r="L13" s="35">
        <v>13989</v>
      </c>
      <c r="M13" s="35">
        <v>14460</v>
      </c>
      <c r="N13" s="35">
        <v>14084</v>
      </c>
      <c r="O13" s="35">
        <v>14088</v>
      </c>
      <c r="P13" s="35">
        <v>11321</v>
      </c>
      <c r="Q13" s="75">
        <v>14077</v>
      </c>
      <c r="R13" s="88">
        <v>14619</v>
      </c>
      <c r="S13" s="88">
        <v>14967</v>
      </c>
      <c r="T13" s="88">
        <v>15595</v>
      </c>
      <c r="U13" s="88">
        <v>15321</v>
      </c>
      <c r="V13" s="101">
        <v>13215.27</v>
      </c>
      <c r="W13" s="88">
        <v>15068</v>
      </c>
      <c r="X13" s="75">
        <v>16013</v>
      </c>
      <c r="Y13" s="75">
        <v>15982</v>
      </c>
      <c r="Z13" s="75">
        <v>15647</v>
      </c>
      <c r="AA13" s="75">
        <v>15098</v>
      </c>
      <c r="AB13" s="75">
        <v>0</v>
      </c>
      <c r="AC13" s="224">
        <f>[1]SumBar!AC13-[2]SumBar!AC13</f>
        <v>15122.151658692212</v>
      </c>
    </row>
    <row r="14" spans="1:29" s="17" customFormat="1" ht="20.100000000000001" customHeight="1" x14ac:dyDescent="0.2">
      <c r="A14" s="69">
        <v>9</v>
      </c>
      <c r="B14" s="192" t="s">
        <v>119</v>
      </c>
      <c r="C14" s="35">
        <v>25230</v>
      </c>
      <c r="D14" s="35">
        <v>29237</v>
      </c>
      <c r="E14" s="35">
        <v>30407</v>
      </c>
      <c r="F14" s="35">
        <v>29727</v>
      </c>
      <c r="G14" s="35">
        <v>29627</v>
      </c>
      <c r="H14" s="35">
        <v>29582</v>
      </c>
      <c r="I14" s="35">
        <v>28248</v>
      </c>
      <c r="J14" s="35">
        <v>28248</v>
      </c>
      <c r="K14" s="35">
        <v>30822</v>
      </c>
      <c r="L14" s="35">
        <v>31791</v>
      </c>
      <c r="M14" s="35">
        <v>35275</v>
      </c>
      <c r="N14" s="35">
        <v>19816</v>
      </c>
      <c r="O14" s="35">
        <v>19317</v>
      </c>
      <c r="P14" s="35">
        <v>0</v>
      </c>
      <c r="Q14" s="75">
        <v>20373</v>
      </c>
      <c r="R14" s="88">
        <v>20284</v>
      </c>
      <c r="S14" s="88">
        <v>20540</v>
      </c>
      <c r="T14" s="88">
        <v>21238</v>
      </c>
      <c r="U14" s="88">
        <v>21168</v>
      </c>
      <c r="V14" s="101">
        <v>17617.080000000002</v>
      </c>
      <c r="W14" s="88">
        <v>20834</v>
      </c>
      <c r="X14" s="75">
        <v>20327</v>
      </c>
      <c r="Y14" s="75">
        <v>20713</v>
      </c>
      <c r="Z14" s="75">
        <v>19314</v>
      </c>
      <c r="AA14" s="75">
        <v>19613</v>
      </c>
      <c r="AB14" s="75">
        <v>0</v>
      </c>
      <c r="AC14" s="224">
        <f>[1]SumBar!AC14-[2]SumBar!AC14</f>
        <v>14613.749031877465</v>
      </c>
    </row>
    <row r="15" spans="1:29" s="17" customFormat="1" ht="20.100000000000001" customHeight="1" x14ac:dyDescent="0.2">
      <c r="A15" s="69">
        <v>10</v>
      </c>
      <c r="B15" s="192" t="s">
        <v>120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8231</v>
      </c>
      <c r="O15" s="35">
        <v>8260</v>
      </c>
      <c r="P15" s="35">
        <v>0</v>
      </c>
      <c r="Q15" s="75">
        <v>8234</v>
      </c>
      <c r="R15" s="88">
        <v>8234</v>
      </c>
      <c r="S15" s="88">
        <v>8823</v>
      </c>
      <c r="T15" s="88">
        <v>8844</v>
      </c>
      <c r="U15" s="88">
        <v>9064</v>
      </c>
      <c r="V15" s="101">
        <v>8683.65</v>
      </c>
      <c r="W15" s="88">
        <v>9375</v>
      </c>
      <c r="X15" s="75">
        <v>9355</v>
      </c>
      <c r="Y15" s="75">
        <v>9860</v>
      </c>
      <c r="Z15" s="75">
        <v>10002</v>
      </c>
      <c r="AA15" s="75">
        <v>9994</v>
      </c>
      <c r="AB15" s="75">
        <v>0</v>
      </c>
      <c r="AC15" s="224">
        <f>[1]SumBar!AC15-[2]SumBar!AC15</f>
        <v>7655.5890973403357</v>
      </c>
    </row>
    <row r="16" spans="1:29" s="17" customFormat="1" ht="20.100000000000001" customHeight="1" x14ac:dyDescent="0.2">
      <c r="A16" s="69">
        <v>11</v>
      </c>
      <c r="B16" s="192" t="s">
        <v>121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3231</v>
      </c>
      <c r="O16" s="35">
        <v>3604</v>
      </c>
      <c r="P16" s="35">
        <v>0</v>
      </c>
      <c r="Q16" s="75">
        <v>5165</v>
      </c>
      <c r="R16" s="88">
        <v>5551</v>
      </c>
      <c r="S16" s="88">
        <v>6228</v>
      </c>
      <c r="T16" s="88">
        <v>6188</v>
      </c>
      <c r="U16" s="88">
        <v>7241</v>
      </c>
      <c r="V16" s="101">
        <v>6035.11</v>
      </c>
      <c r="W16" s="88">
        <v>6923</v>
      </c>
      <c r="X16" s="75">
        <v>5935</v>
      </c>
      <c r="Y16" s="75">
        <v>5672</v>
      </c>
      <c r="Z16" s="75">
        <v>5733.5</v>
      </c>
      <c r="AA16" s="75">
        <v>5770</v>
      </c>
      <c r="AB16" s="75">
        <v>0</v>
      </c>
      <c r="AC16" s="224">
        <f>[1]SumBar!AC16-[2]SumBar!AC16</f>
        <v>4701.8394604725363</v>
      </c>
    </row>
    <row r="17" spans="1:29" s="17" customFormat="1" ht="20.100000000000001" customHeight="1" x14ac:dyDescent="0.2">
      <c r="A17" s="69">
        <v>12</v>
      </c>
      <c r="B17" s="192" t="s">
        <v>122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12901</v>
      </c>
      <c r="O17" s="35">
        <v>11864</v>
      </c>
      <c r="P17" s="35">
        <v>0</v>
      </c>
      <c r="Q17" s="75">
        <v>7862</v>
      </c>
      <c r="R17" s="88">
        <v>8801</v>
      </c>
      <c r="S17" s="88">
        <v>7932</v>
      </c>
      <c r="T17" s="88">
        <v>7982</v>
      </c>
      <c r="U17" s="88">
        <v>8195</v>
      </c>
      <c r="V17" s="101">
        <v>7756</v>
      </c>
      <c r="W17" s="88">
        <v>7756</v>
      </c>
      <c r="X17" s="75">
        <v>9085</v>
      </c>
      <c r="Y17" s="75">
        <v>8799</v>
      </c>
      <c r="Z17" s="75">
        <v>8177</v>
      </c>
      <c r="AA17" s="75">
        <v>8464</v>
      </c>
      <c r="AB17" s="75">
        <v>0</v>
      </c>
      <c r="AC17" s="224">
        <f>[1]SumBar!AC17-[2]SumBar!AC17</f>
        <v>7467.089352004441</v>
      </c>
    </row>
    <row r="18" spans="1:29" s="17" customFormat="1" ht="20.100000000000001" customHeight="1" x14ac:dyDescent="0.2">
      <c r="A18" s="69">
        <v>13</v>
      </c>
      <c r="B18" s="192" t="s">
        <v>123</v>
      </c>
      <c r="C18" s="35">
        <v>7663</v>
      </c>
      <c r="D18" s="35">
        <v>7131</v>
      </c>
      <c r="E18" s="35">
        <v>6705</v>
      </c>
      <c r="F18" s="35">
        <v>5955</v>
      </c>
      <c r="G18" s="35">
        <v>6493</v>
      </c>
      <c r="H18" s="35">
        <v>6679</v>
      </c>
      <c r="I18" s="35">
        <v>6520</v>
      </c>
      <c r="J18" s="35">
        <v>6524</v>
      </c>
      <c r="K18" s="35">
        <v>6524</v>
      </c>
      <c r="L18" s="35">
        <v>6522</v>
      </c>
      <c r="M18" s="35">
        <v>6522</v>
      </c>
      <c r="N18" s="35">
        <v>6414</v>
      </c>
      <c r="O18" s="35">
        <v>6405</v>
      </c>
      <c r="P18" s="35">
        <v>0</v>
      </c>
      <c r="Q18" s="75">
        <v>6446</v>
      </c>
      <c r="R18" s="88">
        <v>6378</v>
      </c>
      <c r="S18" s="88">
        <v>6115</v>
      </c>
      <c r="T18" s="88">
        <v>6618</v>
      </c>
      <c r="U18" s="88">
        <v>6374</v>
      </c>
      <c r="V18" s="101">
        <v>5953.62</v>
      </c>
      <c r="W18" s="88">
        <v>6374</v>
      </c>
      <c r="X18" s="75">
        <v>6372</v>
      </c>
      <c r="Y18" s="75">
        <v>6218</v>
      </c>
      <c r="Z18" s="75">
        <v>6165</v>
      </c>
      <c r="AA18" s="75">
        <v>6167</v>
      </c>
      <c r="AB18" s="75">
        <v>0</v>
      </c>
      <c r="AC18" s="224">
        <f>[1]SumBar!AC18-[2]SumBar!AC18</f>
        <v>5767.703038510097</v>
      </c>
    </row>
    <row r="19" spans="1:29" s="17" customFormat="1" ht="20.100000000000001" customHeight="1" x14ac:dyDescent="0.2">
      <c r="A19" s="69">
        <v>14</v>
      </c>
      <c r="B19" s="192" t="s">
        <v>124</v>
      </c>
      <c r="C19" s="35">
        <v>1017</v>
      </c>
      <c r="D19" s="35">
        <v>1016</v>
      </c>
      <c r="E19" s="35">
        <v>1012</v>
      </c>
      <c r="F19" s="35">
        <v>1003</v>
      </c>
      <c r="G19" s="35">
        <v>1003</v>
      </c>
      <c r="H19" s="35">
        <v>1003</v>
      </c>
      <c r="I19" s="35">
        <v>1001</v>
      </c>
      <c r="J19" s="35">
        <v>1119</v>
      </c>
      <c r="K19" s="35">
        <v>968</v>
      </c>
      <c r="L19" s="35">
        <v>968</v>
      </c>
      <c r="M19" s="35">
        <v>968</v>
      </c>
      <c r="N19" s="35">
        <v>968</v>
      </c>
      <c r="O19" s="35">
        <v>968</v>
      </c>
      <c r="P19" s="35">
        <v>0</v>
      </c>
      <c r="Q19" s="75">
        <v>1119</v>
      </c>
      <c r="R19" s="88">
        <v>1119</v>
      </c>
      <c r="S19" s="88">
        <v>968</v>
      </c>
      <c r="T19" s="88">
        <v>665</v>
      </c>
      <c r="U19" s="88">
        <v>665</v>
      </c>
      <c r="V19" s="101">
        <v>842.63</v>
      </c>
      <c r="W19" s="88">
        <v>667</v>
      </c>
      <c r="X19" s="75">
        <v>667</v>
      </c>
      <c r="Y19" s="75">
        <v>680</v>
      </c>
      <c r="Z19" s="75">
        <v>685</v>
      </c>
      <c r="AA19" s="75">
        <v>684.2</v>
      </c>
      <c r="AB19" s="75">
        <v>0</v>
      </c>
      <c r="AC19" s="224">
        <f>[1]SumBar!AC19-[2]SumBar!AC19</f>
        <v>1076.3606931979323</v>
      </c>
    </row>
    <row r="20" spans="1:29" s="17" customFormat="1" ht="20.100000000000001" customHeight="1" x14ac:dyDescent="0.2">
      <c r="A20" s="69">
        <v>15</v>
      </c>
      <c r="B20" s="192" t="s">
        <v>125</v>
      </c>
      <c r="C20" s="35">
        <v>677</v>
      </c>
      <c r="D20" s="35">
        <v>786</v>
      </c>
      <c r="E20" s="35">
        <v>677</v>
      </c>
      <c r="F20" s="35">
        <v>667</v>
      </c>
      <c r="G20" s="35">
        <v>317</v>
      </c>
      <c r="H20" s="35">
        <v>677</v>
      </c>
      <c r="I20" s="35">
        <v>601</v>
      </c>
      <c r="J20" s="35">
        <v>591</v>
      </c>
      <c r="K20" s="35">
        <v>601</v>
      </c>
      <c r="L20" s="35">
        <v>615</v>
      </c>
      <c r="M20" s="35">
        <v>571</v>
      </c>
      <c r="N20" s="35">
        <v>613</v>
      </c>
      <c r="O20" s="35">
        <v>731</v>
      </c>
      <c r="P20" s="35">
        <v>0</v>
      </c>
      <c r="Q20" s="75">
        <v>806</v>
      </c>
      <c r="R20" s="88">
        <v>806</v>
      </c>
      <c r="S20" s="88">
        <v>795</v>
      </c>
      <c r="T20" s="88">
        <v>812</v>
      </c>
      <c r="U20" s="88">
        <v>791</v>
      </c>
      <c r="V20" s="101">
        <v>1237.69</v>
      </c>
      <c r="W20" s="88">
        <v>984</v>
      </c>
      <c r="X20" s="75">
        <v>970</v>
      </c>
      <c r="Y20" s="75">
        <v>762</v>
      </c>
      <c r="Z20" s="75">
        <v>720.8</v>
      </c>
      <c r="AA20" s="75">
        <v>757.5</v>
      </c>
      <c r="AB20" s="75">
        <v>0</v>
      </c>
      <c r="AC20" s="224">
        <f>[1]SumBar!AC20-[2]SumBar!AC20</f>
        <v>735.75390300957611</v>
      </c>
    </row>
    <row r="21" spans="1:29" s="17" customFormat="1" ht="20.100000000000001" customHeight="1" x14ac:dyDescent="0.2">
      <c r="A21" s="69">
        <v>16</v>
      </c>
      <c r="B21" s="193" t="s">
        <v>126</v>
      </c>
      <c r="C21" s="35">
        <v>770</v>
      </c>
      <c r="D21" s="35">
        <v>770</v>
      </c>
      <c r="E21" s="35">
        <v>770</v>
      </c>
      <c r="F21" s="35">
        <v>712</v>
      </c>
      <c r="G21" s="35">
        <v>714</v>
      </c>
      <c r="H21" s="35">
        <v>695</v>
      </c>
      <c r="I21" s="35">
        <v>690</v>
      </c>
      <c r="J21" s="35">
        <v>705</v>
      </c>
      <c r="K21" s="35">
        <v>705</v>
      </c>
      <c r="L21" s="35">
        <v>695</v>
      </c>
      <c r="M21" s="35">
        <v>695</v>
      </c>
      <c r="N21" s="35">
        <v>695</v>
      </c>
      <c r="O21" s="35">
        <v>695</v>
      </c>
      <c r="P21" s="35">
        <v>0</v>
      </c>
      <c r="Q21" s="75">
        <v>690</v>
      </c>
      <c r="R21" s="88">
        <v>690</v>
      </c>
      <c r="S21" s="88">
        <v>690</v>
      </c>
      <c r="T21" s="88">
        <v>690</v>
      </c>
      <c r="U21" s="88">
        <v>690</v>
      </c>
      <c r="V21" s="101">
        <v>628.14</v>
      </c>
      <c r="W21" s="88">
        <v>630</v>
      </c>
      <c r="X21" s="75">
        <v>630</v>
      </c>
      <c r="Y21" s="75">
        <v>630</v>
      </c>
      <c r="Z21" s="75">
        <v>630</v>
      </c>
      <c r="AA21" s="75">
        <v>630</v>
      </c>
      <c r="AB21" s="75">
        <v>0</v>
      </c>
      <c r="AC21" s="224">
        <f>[1]SumBar!AC21-[2]SumBar!AC21</f>
        <v>548.44860891874009</v>
      </c>
    </row>
    <row r="22" spans="1:29" s="17" customFormat="1" ht="20.100000000000001" customHeight="1" x14ac:dyDescent="0.2">
      <c r="A22" s="69">
        <v>17</v>
      </c>
      <c r="B22" s="193" t="s">
        <v>127</v>
      </c>
      <c r="C22" s="35">
        <v>2125</v>
      </c>
      <c r="D22" s="35">
        <v>479</v>
      </c>
      <c r="E22" s="35">
        <v>482</v>
      </c>
      <c r="F22" s="35">
        <v>396</v>
      </c>
      <c r="G22" s="35">
        <v>400</v>
      </c>
      <c r="H22" s="35">
        <v>400</v>
      </c>
      <c r="I22" s="35">
        <v>400</v>
      </c>
      <c r="J22" s="35">
        <v>400</v>
      </c>
      <c r="K22" s="35">
        <v>400</v>
      </c>
      <c r="L22" s="35">
        <v>372</v>
      </c>
      <c r="M22" s="35">
        <v>399</v>
      </c>
      <c r="N22" s="35">
        <v>359</v>
      </c>
      <c r="O22" s="35">
        <v>359</v>
      </c>
      <c r="P22" s="35">
        <v>0</v>
      </c>
      <c r="Q22" s="75">
        <v>346</v>
      </c>
      <c r="R22" s="88">
        <v>346</v>
      </c>
      <c r="S22" s="88">
        <v>346</v>
      </c>
      <c r="T22" s="88">
        <v>346</v>
      </c>
      <c r="U22" s="88">
        <v>346</v>
      </c>
      <c r="V22" s="101">
        <v>152.30000000000001</v>
      </c>
      <c r="W22" s="88">
        <v>336</v>
      </c>
      <c r="X22" s="75">
        <v>344</v>
      </c>
      <c r="Y22" s="75">
        <v>344</v>
      </c>
      <c r="Z22" s="75">
        <v>343.6</v>
      </c>
      <c r="AA22" s="75">
        <v>343.6</v>
      </c>
      <c r="AB22" s="75">
        <v>0</v>
      </c>
      <c r="AC22" s="224">
        <f>[1]SumBar!AC22-[2]SumBar!AC22</f>
        <v>356.55468940989743</v>
      </c>
    </row>
    <row r="23" spans="1:29" s="17" customFormat="1" ht="20.100000000000001" customHeight="1" x14ac:dyDescent="0.2">
      <c r="A23" s="69">
        <v>18</v>
      </c>
      <c r="B23" s="193" t="s">
        <v>128</v>
      </c>
      <c r="C23" s="35">
        <v>4391</v>
      </c>
      <c r="D23" s="35">
        <v>3118</v>
      </c>
      <c r="E23" s="35">
        <v>3158</v>
      </c>
      <c r="F23" s="35">
        <v>3066</v>
      </c>
      <c r="G23" s="35">
        <v>2940</v>
      </c>
      <c r="H23" s="35">
        <v>2940</v>
      </c>
      <c r="I23" s="35">
        <v>2931</v>
      </c>
      <c r="J23" s="35">
        <v>2940</v>
      </c>
      <c r="K23" s="35">
        <v>2940</v>
      </c>
      <c r="L23" s="35">
        <v>2940</v>
      </c>
      <c r="M23" s="35">
        <v>2940</v>
      </c>
      <c r="N23" s="35">
        <v>2882</v>
      </c>
      <c r="O23" s="35">
        <v>2890</v>
      </c>
      <c r="P23" s="35">
        <v>0</v>
      </c>
      <c r="Q23" s="75">
        <v>2532</v>
      </c>
      <c r="R23" s="88">
        <v>2624</v>
      </c>
      <c r="S23" s="88">
        <v>2583</v>
      </c>
      <c r="T23" s="88">
        <v>2571</v>
      </c>
      <c r="U23" s="88">
        <v>2570</v>
      </c>
      <c r="V23" s="101">
        <v>1970.82</v>
      </c>
      <c r="W23" s="88">
        <v>2580</v>
      </c>
      <c r="X23" s="75">
        <v>2581</v>
      </c>
      <c r="Y23" s="75">
        <v>2596</v>
      </c>
      <c r="Z23" s="75">
        <v>2595</v>
      </c>
      <c r="AA23" s="75">
        <v>2593</v>
      </c>
      <c r="AB23" s="75">
        <v>0</v>
      </c>
      <c r="AC23" s="224">
        <f>[1]SumBar!AC23-[2]SumBar!AC23</f>
        <v>2780.4831494501709</v>
      </c>
    </row>
    <row r="24" spans="1:29" s="17" customFormat="1" ht="20.100000000000001" customHeight="1" x14ac:dyDescent="0.2">
      <c r="A24" s="69">
        <v>19</v>
      </c>
      <c r="B24" s="193" t="s">
        <v>129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1800</v>
      </c>
      <c r="N24" s="35">
        <v>1713</v>
      </c>
      <c r="O24" s="35">
        <v>1869</v>
      </c>
      <c r="P24" s="35">
        <v>0</v>
      </c>
      <c r="Q24" s="75">
        <v>1924</v>
      </c>
      <c r="R24" s="88">
        <v>1949</v>
      </c>
      <c r="S24" s="88">
        <v>2101</v>
      </c>
      <c r="T24" s="88">
        <v>2099</v>
      </c>
      <c r="U24" s="88">
        <v>2099</v>
      </c>
      <c r="V24" s="101">
        <v>1865.5</v>
      </c>
      <c r="W24" s="88">
        <v>2006</v>
      </c>
      <c r="X24" s="75">
        <v>2006</v>
      </c>
      <c r="Y24" s="75">
        <v>2006</v>
      </c>
      <c r="Z24" s="75">
        <v>1958</v>
      </c>
      <c r="AA24" s="75">
        <v>1996</v>
      </c>
      <c r="AB24" s="75">
        <v>0</v>
      </c>
      <c r="AC24" s="224">
        <f>[1]SumBar!AC24-[2]SumBar!AC24</f>
        <v>2824.5062721481581</v>
      </c>
    </row>
    <row r="25" spans="1:29" s="17" customFormat="1" ht="20.100000000000001" customHeight="1" thickBot="1" x14ac:dyDescent="0.3">
      <c r="A25" s="248" t="s">
        <v>1</v>
      </c>
      <c r="B25" s="249"/>
      <c r="C25" s="70">
        <v>177804</v>
      </c>
      <c r="D25" s="70">
        <v>169679</v>
      </c>
      <c r="E25" s="70">
        <v>180996</v>
      </c>
      <c r="F25" s="70">
        <v>181349</v>
      </c>
      <c r="G25" s="70">
        <v>176114</v>
      </c>
      <c r="H25" s="70">
        <v>179224</v>
      </c>
      <c r="I25" s="70">
        <v>174410</v>
      </c>
      <c r="J25" s="70">
        <v>180502</v>
      </c>
      <c r="K25" s="70">
        <v>182356</v>
      </c>
      <c r="L25" s="70">
        <v>190196</v>
      </c>
      <c r="M25" s="70">
        <v>182885</v>
      </c>
      <c r="N25" s="70">
        <v>187941</v>
      </c>
      <c r="O25" s="70">
        <v>181201</v>
      </c>
      <c r="P25" s="70">
        <v>90596</v>
      </c>
      <c r="Q25" s="23">
        <f t="shared" ref="Q25:X25" si="0">SUM(Q6:Q24)</f>
        <v>178068</v>
      </c>
      <c r="R25" s="79">
        <f t="shared" si="0"/>
        <v>182189</v>
      </c>
      <c r="S25" s="79">
        <f t="shared" si="0"/>
        <v>184125</v>
      </c>
      <c r="T25" s="79">
        <f t="shared" si="0"/>
        <v>184316</v>
      </c>
      <c r="U25" s="79">
        <f t="shared" si="0"/>
        <v>186956</v>
      </c>
      <c r="V25" s="79">
        <f t="shared" si="0"/>
        <v>163031.23000000001</v>
      </c>
      <c r="W25" s="79">
        <f t="shared" si="0"/>
        <v>180628</v>
      </c>
      <c r="X25" s="23">
        <f t="shared" si="0"/>
        <v>182617</v>
      </c>
      <c r="Y25" s="23">
        <f>SUM(Y6:Y24)</f>
        <v>183374</v>
      </c>
      <c r="Z25" s="23">
        <f>SUM(Z6:Z24)</f>
        <v>181326</v>
      </c>
      <c r="AA25" s="23">
        <f>SUM(AA6:AA24)</f>
        <v>181959.30000000002</v>
      </c>
      <c r="AB25" s="23">
        <f t="shared" ref="AB25:AC25" si="1">SUM(AB6:AB24)</f>
        <v>0</v>
      </c>
      <c r="AC25" s="23">
        <f t="shared" si="1"/>
        <v>157678.40325640785</v>
      </c>
    </row>
    <row r="26" spans="1:29" s="17" customFormat="1" ht="15" customHeight="1" x14ac:dyDescent="0.2">
      <c r="A26" s="201" t="s">
        <v>639</v>
      </c>
      <c r="B26" s="202"/>
      <c r="C26" s="203"/>
      <c r="D26" s="203"/>
      <c r="E26" s="204"/>
      <c r="F26" s="203"/>
      <c r="G26" s="203"/>
      <c r="H26" s="205"/>
      <c r="I26" s="206"/>
      <c r="J26" s="206"/>
      <c r="K26" s="206"/>
      <c r="L26" s="206"/>
      <c r="M26" s="206"/>
      <c r="N26" s="206"/>
      <c r="O26" s="206"/>
      <c r="P26" s="206"/>
      <c r="Q26" s="207"/>
      <c r="R26" s="207"/>
      <c r="S26" s="207"/>
      <c r="T26" s="207"/>
      <c r="U26" s="208"/>
      <c r="V26" s="209"/>
      <c r="W26" s="206"/>
      <c r="X26" s="206"/>
      <c r="Y26" s="206"/>
      <c r="Z26" s="206"/>
      <c r="AA26" s="206"/>
      <c r="AB26" s="206"/>
      <c r="AC26" s="206"/>
    </row>
    <row r="27" spans="1:29" s="17" customFormat="1" ht="15" customHeight="1" x14ac:dyDescent="0.2">
      <c r="A27" s="210" t="s">
        <v>638</v>
      </c>
      <c r="B27" s="202"/>
      <c r="C27" s="203"/>
      <c r="D27" s="203"/>
      <c r="E27" s="204"/>
      <c r="F27" s="203"/>
      <c r="G27" s="203"/>
      <c r="H27" s="205"/>
      <c r="I27" s="206"/>
      <c r="J27" s="206"/>
      <c r="K27" s="206"/>
      <c r="L27" s="206"/>
      <c r="M27" s="206"/>
      <c r="N27" s="206"/>
      <c r="O27" s="206"/>
      <c r="P27" s="206"/>
      <c r="Q27" s="207"/>
      <c r="R27" s="207"/>
      <c r="S27" s="207"/>
      <c r="T27" s="207"/>
      <c r="U27" s="208"/>
      <c r="V27" s="209"/>
      <c r="W27" s="206"/>
      <c r="X27" s="206"/>
      <c r="Y27" s="206"/>
      <c r="Z27" s="206"/>
      <c r="AA27" s="206"/>
      <c r="AB27" s="206"/>
      <c r="AC27" s="206"/>
    </row>
    <row r="28" spans="1:29" s="17" customFormat="1" ht="13.5" x14ac:dyDescent="0.2">
      <c r="A28" s="202" t="s">
        <v>636</v>
      </c>
      <c r="B28" s="202"/>
      <c r="C28" s="202"/>
      <c r="D28" s="202"/>
      <c r="E28" s="211"/>
      <c r="F28" s="202"/>
      <c r="G28" s="202"/>
      <c r="H28" s="212"/>
      <c r="I28" s="213"/>
      <c r="J28" s="213"/>
      <c r="K28" s="213"/>
      <c r="L28" s="213"/>
      <c r="M28" s="213"/>
      <c r="N28" s="213"/>
      <c r="O28" s="213"/>
      <c r="P28" s="213"/>
      <c r="Q28" s="214"/>
      <c r="R28" s="214"/>
      <c r="S28" s="214"/>
      <c r="T28" s="214"/>
      <c r="U28" s="215"/>
      <c r="V28" s="216"/>
      <c r="W28" s="213"/>
      <c r="X28" s="213"/>
      <c r="Y28" s="213"/>
      <c r="Z28" s="213"/>
      <c r="AA28" s="213"/>
      <c r="AB28" s="213"/>
      <c r="AC28" s="213"/>
    </row>
    <row r="29" spans="1:29" s="17" customFormat="1" ht="13.5" x14ac:dyDescent="0.2">
      <c r="A29" s="217" t="s">
        <v>637</v>
      </c>
      <c r="B29" s="211"/>
      <c r="C29" s="202"/>
      <c r="D29" s="202"/>
      <c r="E29" s="211"/>
      <c r="F29" s="202"/>
      <c r="G29" s="202"/>
      <c r="H29" s="212"/>
      <c r="I29" s="213"/>
      <c r="J29" s="213"/>
      <c r="K29" s="213"/>
      <c r="L29" s="213"/>
      <c r="M29" s="213"/>
      <c r="N29" s="213"/>
      <c r="O29" s="213"/>
      <c r="P29" s="213"/>
      <c r="Q29" s="214"/>
      <c r="R29" s="214"/>
      <c r="S29" s="214"/>
      <c r="T29" s="214"/>
      <c r="U29" s="215"/>
      <c r="V29" s="216"/>
      <c r="W29" s="213"/>
      <c r="X29" s="213"/>
      <c r="Y29" s="213"/>
      <c r="Z29" s="213"/>
      <c r="AA29" s="213"/>
      <c r="AB29" s="213"/>
      <c r="AC29" s="213"/>
    </row>
    <row r="30" spans="1:29" s="17" customFormat="1" ht="20.100000000000001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7"/>
      <c r="R30" s="7"/>
      <c r="S30" s="7"/>
      <c r="T30" s="7"/>
      <c r="U30" s="7"/>
      <c r="V30" s="80"/>
      <c r="AB30" s="223"/>
      <c r="AC30" s="223"/>
    </row>
    <row r="31" spans="1:29" s="17" customFormat="1" ht="20.100000000000001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7"/>
      <c r="R31" s="7"/>
      <c r="S31" s="7"/>
      <c r="T31" s="7"/>
      <c r="U31" s="7"/>
      <c r="V31" s="80"/>
      <c r="AB31" s="223"/>
      <c r="AC31" s="223"/>
    </row>
    <row r="32" spans="1:29" s="17" customFormat="1" ht="20.100000000000001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7"/>
      <c r="R32" s="7"/>
      <c r="S32" s="7"/>
      <c r="T32" s="7"/>
      <c r="U32" s="7"/>
      <c r="V32" s="80"/>
      <c r="AB32" s="223"/>
      <c r="AC32" s="223"/>
    </row>
    <row r="33" spans="1:29" s="17" customFormat="1" ht="20.100000000000001" customHeight="1" x14ac:dyDescent="0.2">
      <c r="A33" s="50"/>
      <c r="B33" s="50"/>
      <c r="Q33" s="25"/>
      <c r="R33" s="25"/>
      <c r="S33" s="25"/>
      <c r="T33" s="25"/>
      <c r="U33" s="25"/>
      <c r="V33" s="80"/>
      <c r="AB33" s="223"/>
      <c r="AC33" s="223"/>
    </row>
    <row r="34" spans="1:29" s="17" customFormat="1" ht="20.100000000000001" customHeight="1" x14ac:dyDescent="0.2">
      <c r="A34" s="147"/>
      <c r="B34" s="50"/>
      <c r="Q34" s="25"/>
      <c r="R34" s="25"/>
      <c r="S34" s="25"/>
      <c r="T34" s="25"/>
      <c r="U34" s="25"/>
      <c r="V34" s="80"/>
    </row>
    <row r="35" spans="1:29" s="17" customFormat="1" ht="20.10000000000000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6"/>
      <c r="S35" s="6"/>
      <c r="T35" s="6"/>
      <c r="U35" s="6"/>
      <c r="V35" s="81"/>
      <c r="W35" s="1"/>
      <c r="X35" s="1"/>
      <c r="Y35" s="1"/>
      <c r="Z35" s="1"/>
      <c r="AA35" s="1"/>
      <c r="AB35" s="1"/>
      <c r="AC35" s="1"/>
    </row>
    <row r="36" spans="1:29" s="17" customFormat="1" ht="20.10000000000000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6"/>
      <c r="R36" s="6"/>
      <c r="S36" s="6"/>
      <c r="T36" s="6"/>
      <c r="U36" s="6"/>
      <c r="V36" s="81"/>
      <c r="W36" s="1"/>
      <c r="X36" s="1"/>
      <c r="Y36" s="1"/>
      <c r="Z36" s="1"/>
      <c r="AA36" s="1"/>
      <c r="AB36" s="1"/>
      <c r="AC36" s="1"/>
    </row>
    <row r="37" spans="1:29" s="17" customFormat="1" ht="20.100000000000001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75"/>
      <c r="AC37" s="75"/>
    </row>
    <row r="38" spans="1:29" s="17" customFormat="1" ht="20.100000000000001" customHeight="1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75"/>
      <c r="AC38" s="75"/>
    </row>
    <row r="39" spans="1:29" s="17" customFormat="1" ht="20.100000000000001" customHeight="1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X39" s="25"/>
      <c r="Y39" s="25"/>
      <c r="Z39" s="25"/>
      <c r="AA39" s="25"/>
      <c r="AB39" s="75"/>
      <c r="AC39" s="75"/>
    </row>
    <row r="40" spans="1:29" s="17" customFormat="1" ht="20.100000000000001" customHeight="1" x14ac:dyDescent="0.2">
      <c r="A40" s="50"/>
      <c r="B40" s="50"/>
      <c r="Q40" s="25"/>
      <c r="R40" s="25"/>
      <c r="S40" s="25"/>
      <c r="T40" s="25"/>
      <c r="U40" s="25"/>
      <c r="V40" s="80"/>
      <c r="X40" s="25"/>
      <c r="Y40" s="25"/>
      <c r="Z40" s="25"/>
      <c r="AA40" s="25"/>
      <c r="AB40" s="75"/>
      <c r="AC40" s="75"/>
    </row>
    <row r="41" spans="1:29" s="17" customFormat="1" ht="20.100000000000001" customHeight="1" x14ac:dyDescent="0.2">
      <c r="A41" s="147"/>
      <c r="B41" s="50"/>
      <c r="Q41" s="25"/>
      <c r="R41" s="25"/>
      <c r="S41" s="25"/>
      <c r="T41" s="25"/>
      <c r="U41" s="25"/>
      <c r="V41" s="80"/>
      <c r="X41" s="25"/>
      <c r="Y41" s="25"/>
      <c r="Z41" s="25"/>
      <c r="AA41" s="25"/>
      <c r="AB41" s="25"/>
      <c r="AC41" s="25"/>
    </row>
    <row r="42" spans="1:29" x14ac:dyDescent="0.2">
      <c r="Q42" s="6"/>
      <c r="R42" s="6"/>
      <c r="S42" s="6"/>
      <c r="T42" s="6"/>
      <c r="U42" s="6"/>
    </row>
    <row r="43" spans="1:29" x14ac:dyDescent="0.2">
      <c r="Q43" s="6"/>
      <c r="R43" s="6"/>
      <c r="S43" s="6"/>
      <c r="T43" s="6"/>
      <c r="U43" s="6"/>
    </row>
    <row r="44" spans="1:29" ht="20.100000000000001" customHeight="1" x14ac:dyDescent="0.2">
      <c r="Q44" s="6"/>
      <c r="R44" s="6"/>
      <c r="S44" s="6"/>
      <c r="T44" s="6"/>
      <c r="U44" s="6"/>
    </row>
    <row r="45" spans="1:29" ht="20.100000000000001" customHeight="1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B48" s="50"/>
      <c r="C48" s="50"/>
      <c r="Q48" s="6"/>
      <c r="R48" s="6"/>
      <c r="S48" s="6"/>
      <c r="T48" s="6"/>
      <c r="U48" s="6"/>
    </row>
    <row r="49" spans="2:21" ht="20.100000000000001" customHeight="1" x14ac:dyDescent="0.2">
      <c r="B49" s="147"/>
      <c r="C49" s="50"/>
      <c r="Q49" s="6"/>
      <c r="R49" s="6"/>
      <c r="S49" s="6"/>
      <c r="T49" s="6"/>
      <c r="U49" s="6"/>
    </row>
    <row r="50" spans="2:21" ht="20.100000000000001" customHeight="1" x14ac:dyDescent="0.2">
      <c r="Q50" s="6"/>
      <c r="R50" s="6"/>
      <c r="S50" s="6"/>
      <c r="T50" s="6"/>
      <c r="U50" s="6"/>
    </row>
  </sheetData>
  <mergeCells count="3">
    <mergeCell ref="A4:A5"/>
    <mergeCell ref="A25:B25"/>
    <mergeCell ref="C4:AC4"/>
  </mergeCells>
  <pageMargins left="0.98425196850393704" right="0.98425196850393704" top="0.78740157480314965" bottom="0.78740157480314965" header="0.51181102362204722" footer="0.51181102362204722"/>
  <pageSetup paperSize="9" scale="94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50"/>
  <sheetViews>
    <sheetView showGridLines="0" topLeftCell="A6" zoomScaleSheetLayoutView="10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16" width="9.7109375" style="1" hidden="1" customWidth="1"/>
    <col min="17" max="21" width="15.7109375" style="1" hidden="1" customWidth="1"/>
    <col min="22" max="22" width="15.7109375" style="81" hidden="1" customWidth="1"/>
    <col min="23" max="23" width="15.7109375" style="1" hidden="1" customWidth="1"/>
    <col min="24" max="24" width="15.7109375" style="6" hidden="1" customWidth="1"/>
    <col min="25" max="29" width="15.7109375" style="6" customWidth="1"/>
    <col min="30" max="16384" width="9.140625" style="1"/>
  </cols>
  <sheetData>
    <row r="1" spans="1:29" s="12" customFormat="1" ht="20.100000000000001" customHeight="1" x14ac:dyDescent="0.25">
      <c r="A1" s="27" t="s">
        <v>573</v>
      </c>
      <c r="B1" s="28"/>
      <c r="C1" s="28"/>
      <c r="D1" s="28"/>
      <c r="E1" s="29"/>
      <c r="F1" s="28"/>
      <c r="G1" s="28"/>
      <c r="H1" s="3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574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26">
        <v>1</v>
      </c>
      <c r="B6" s="191" t="s">
        <v>130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5244</v>
      </c>
      <c r="K6" s="35">
        <v>4544</v>
      </c>
      <c r="L6" s="35">
        <v>4544</v>
      </c>
      <c r="M6" s="35">
        <v>4544</v>
      </c>
      <c r="N6" s="35">
        <v>4351</v>
      </c>
      <c r="O6" s="35">
        <v>4461</v>
      </c>
      <c r="P6" s="35">
        <v>0</v>
      </c>
      <c r="Q6" s="7">
        <v>5738</v>
      </c>
      <c r="R6" s="86">
        <v>5572</v>
      </c>
      <c r="S6" s="86">
        <v>5824</v>
      </c>
      <c r="T6" s="86">
        <v>5076</v>
      </c>
      <c r="U6" s="86">
        <v>5717</v>
      </c>
      <c r="V6" s="89">
        <v>2310.89</v>
      </c>
      <c r="W6" s="86">
        <v>4806</v>
      </c>
      <c r="X6" s="7">
        <v>5347</v>
      </c>
      <c r="Y6" s="7">
        <v>3278</v>
      </c>
      <c r="Z6" s="7">
        <v>4810</v>
      </c>
      <c r="AA6" s="7">
        <v>2745</v>
      </c>
      <c r="AB6" s="7">
        <v>0</v>
      </c>
      <c r="AC6" s="7">
        <f>[1]Riau!AC6-[2]Riau!AC6</f>
        <v>5079.9595057874985</v>
      </c>
    </row>
    <row r="7" spans="1:29" s="17" customFormat="1" ht="20.100000000000001" customHeight="1" x14ac:dyDescent="0.25">
      <c r="A7" s="26">
        <v>2</v>
      </c>
      <c r="B7" s="191" t="s">
        <v>131</v>
      </c>
      <c r="C7" s="35">
        <v>6271</v>
      </c>
      <c r="D7" s="35">
        <v>6491</v>
      </c>
      <c r="E7" s="35">
        <v>6491</v>
      </c>
      <c r="F7" s="35">
        <v>8809</v>
      </c>
      <c r="G7" s="35">
        <v>9643</v>
      </c>
      <c r="H7" s="35">
        <v>8425</v>
      </c>
      <c r="I7" s="35">
        <v>7141</v>
      </c>
      <c r="J7" s="35">
        <v>1099</v>
      </c>
      <c r="K7" s="35">
        <v>1119</v>
      </c>
      <c r="L7" s="35">
        <v>1119</v>
      </c>
      <c r="M7" s="35">
        <v>1119</v>
      </c>
      <c r="N7" s="35">
        <v>838</v>
      </c>
      <c r="O7" s="35">
        <v>1302</v>
      </c>
      <c r="P7" s="35">
        <v>0</v>
      </c>
      <c r="Q7" s="7">
        <v>700</v>
      </c>
      <c r="R7" s="86">
        <v>565</v>
      </c>
      <c r="S7" s="86">
        <v>671</v>
      </c>
      <c r="T7" s="86">
        <v>583</v>
      </c>
      <c r="U7" s="86">
        <v>583</v>
      </c>
      <c r="V7" s="89">
        <v>297.39</v>
      </c>
      <c r="W7" s="86">
        <v>297</v>
      </c>
      <c r="X7" s="7">
        <v>130</v>
      </c>
      <c r="Y7" s="7">
        <v>8</v>
      </c>
      <c r="Z7" s="7">
        <v>8</v>
      </c>
      <c r="AA7" s="7">
        <v>33</v>
      </c>
      <c r="AB7" s="7">
        <v>0</v>
      </c>
      <c r="AC7" s="7">
        <f>[1]Riau!AC7-[2]Riau!AC7</f>
        <v>291.73566717852327</v>
      </c>
    </row>
    <row r="8" spans="1:29" s="17" customFormat="1" ht="20.100000000000001" customHeight="1" x14ac:dyDescent="0.25">
      <c r="A8" s="26">
        <v>3</v>
      </c>
      <c r="B8" s="191" t="s">
        <v>132</v>
      </c>
      <c r="C8" s="35">
        <v>17158</v>
      </c>
      <c r="D8" s="35">
        <v>24280</v>
      </c>
      <c r="E8" s="35">
        <v>26688</v>
      </c>
      <c r="F8" s="35">
        <v>23569</v>
      </c>
      <c r="G8" s="35">
        <v>23569</v>
      </c>
      <c r="H8" s="35">
        <v>23569</v>
      </c>
      <c r="I8" s="35">
        <v>15281</v>
      </c>
      <c r="J8" s="35">
        <v>18352</v>
      </c>
      <c r="K8" s="35">
        <v>13284</v>
      </c>
      <c r="L8" s="35">
        <v>13284</v>
      </c>
      <c r="M8" s="35">
        <v>13284</v>
      </c>
      <c r="N8" s="35">
        <v>3213</v>
      </c>
      <c r="O8" s="35">
        <v>3512</v>
      </c>
      <c r="P8" s="35">
        <v>0</v>
      </c>
      <c r="Q8" s="7">
        <v>3021</v>
      </c>
      <c r="R8" s="86">
        <v>1807</v>
      </c>
      <c r="S8" s="86">
        <v>1060</v>
      </c>
      <c r="T8" s="86">
        <v>0</v>
      </c>
      <c r="U8" s="86">
        <v>0</v>
      </c>
      <c r="V8" s="89">
        <v>0</v>
      </c>
      <c r="W8" s="86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f>[1]Riau!AC8-[2]Riau!AC8</f>
        <v>105.56823269255256</v>
      </c>
    </row>
    <row r="9" spans="1:29" s="17" customFormat="1" ht="20.100000000000001" customHeight="1" x14ac:dyDescent="0.25">
      <c r="A9" s="26">
        <v>4</v>
      </c>
      <c r="B9" s="191" t="s">
        <v>133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25</v>
      </c>
      <c r="N9" s="35">
        <v>25</v>
      </c>
      <c r="O9" s="35">
        <v>0</v>
      </c>
      <c r="P9" s="35">
        <v>0</v>
      </c>
      <c r="Q9" s="7">
        <v>381</v>
      </c>
      <c r="R9" s="86">
        <v>756</v>
      </c>
      <c r="S9" s="86">
        <v>580</v>
      </c>
      <c r="T9" s="86">
        <v>464</v>
      </c>
      <c r="U9" s="86">
        <v>469</v>
      </c>
      <c r="V9" s="89">
        <v>143.55000000000001</v>
      </c>
      <c r="W9" s="86">
        <v>72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f>[1]Riau!AC9-[2]Riau!AC9</f>
        <v>-340.97596401181727</v>
      </c>
    </row>
    <row r="10" spans="1:29" s="17" customFormat="1" ht="20.100000000000001" customHeight="1" x14ac:dyDescent="0.25">
      <c r="A10" s="26">
        <v>5</v>
      </c>
      <c r="B10" s="191" t="s">
        <v>134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493</v>
      </c>
      <c r="K10" s="35">
        <v>0</v>
      </c>
      <c r="L10" s="35">
        <v>0</v>
      </c>
      <c r="M10" s="35">
        <v>0</v>
      </c>
      <c r="N10" s="35">
        <v>3451</v>
      </c>
      <c r="O10" s="35">
        <v>3215</v>
      </c>
      <c r="P10" s="35">
        <v>0</v>
      </c>
      <c r="Q10" s="7">
        <v>400</v>
      </c>
      <c r="R10" s="86">
        <v>2092</v>
      </c>
      <c r="S10" s="86">
        <v>64</v>
      </c>
      <c r="T10" s="86">
        <v>126</v>
      </c>
      <c r="U10" s="86">
        <v>174</v>
      </c>
      <c r="V10" s="89">
        <v>103.81</v>
      </c>
      <c r="W10" s="86">
        <v>3509</v>
      </c>
      <c r="X10" s="7">
        <v>3509</v>
      </c>
      <c r="Y10" s="7">
        <v>3500</v>
      </c>
      <c r="Z10" s="7">
        <v>4219</v>
      </c>
      <c r="AA10" s="7">
        <v>4306</v>
      </c>
      <c r="AB10" s="7">
        <v>0</v>
      </c>
      <c r="AC10" s="7">
        <f>[1]Riau!AC10-[2]Riau!AC10</f>
        <v>153.21185457503816</v>
      </c>
    </row>
    <row r="11" spans="1:29" s="17" customFormat="1" ht="20.100000000000001" customHeight="1" x14ac:dyDescent="0.25">
      <c r="A11" s="26">
        <v>6</v>
      </c>
      <c r="B11" s="191" t="s">
        <v>135</v>
      </c>
      <c r="C11" s="35">
        <v>9259</v>
      </c>
      <c r="D11" s="35">
        <v>7532</v>
      </c>
      <c r="E11" s="35">
        <v>7587</v>
      </c>
      <c r="F11" s="35">
        <v>6899</v>
      </c>
      <c r="G11" s="35">
        <v>6899</v>
      </c>
      <c r="H11" s="35">
        <v>5515</v>
      </c>
      <c r="I11" s="35">
        <v>6199</v>
      </c>
      <c r="J11" s="35">
        <v>4473</v>
      </c>
      <c r="K11" s="35">
        <v>3423</v>
      </c>
      <c r="L11" s="35">
        <v>3423</v>
      </c>
      <c r="M11" s="35">
        <v>3423</v>
      </c>
      <c r="N11" s="35">
        <v>2891</v>
      </c>
      <c r="O11" s="35">
        <v>4026</v>
      </c>
      <c r="P11" s="35">
        <v>0</v>
      </c>
      <c r="Q11" s="7">
        <v>3571</v>
      </c>
      <c r="R11" s="86">
        <v>3736</v>
      </c>
      <c r="S11" s="86">
        <v>3387</v>
      </c>
      <c r="T11" s="86">
        <v>3486</v>
      </c>
      <c r="U11" s="86">
        <v>3701</v>
      </c>
      <c r="V11" s="89">
        <v>3134.13</v>
      </c>
      <c r="W11" s="86">
        <v>3412</v>
      </c>
      <c r="X11" s="7">
        <v>2633</v>
      </c>
      <c r="Y11" s="7">
        <v>1714</v>
      </c>
      <c r="Z11" s="7">
        <v>2086</v>
      </c>
      <c r="AA11" s="7">
        <v>2216</v>
      </c>
      <c r="AB11" s="7">
        <v>0</v>
      </c>
      <c r="AC11" s="7">
        <f>[1]Riau!AC11-[2]Riau!AC11</f>
        <v>1207.9901852035221</v>
      </c>
    </row>
    <row r="12" spans="1:29" s="17" customFormat="1" ht="20.100000000000001" customHeight="1" x14ac:dyDescent="0.25">
      <c r="A12" s="26">
        <v>7</v>
      </c>
      <c r="B12" s="191" t="s">
        <v>136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1863</v>
      </c>
      <c r="K12" s="35">
        <v>2875</v>
      </c>
      <c r="L12" s="35">
        <v>2875</v>
      </c>
      <c r="M12" s="35">
        <v>2875</v>
      </c>
      <c r="N12" s="35">
        <v>948</v>
      </c>
      <c r="O12" s="35">
        <v>857</v>
      </c>
      <c r="P12" s="35">
        <v>0</v>
      </c>
      <c r="Q12" s="7">
        <v>929</v>
      </c>
      <c r="R12" s="86">
        <v>1012</v>
      </c>
      <c r="S12" s="86">
        <v>1088</v>
      </c>
      <c r="T12" s="86">
        <v>921</v>
      </c>
      <c r="U12" s="86">
        <v>922</v>
      </c>
      <c r="V12" s="89">
        <v>1010.78</v>
      </c>
      <c r="W12" s="86">
        <v>1083</v>
      </c>
      <c r="X12" s="7">
        <v>1048</v>
      </c>
      <c r="Y12" s="7">
        <v>732</v>
      </c>
      <c r="Z12" s="7">
        <v>684</v>
      </c>
      <c r="AA12" s="7">
        <v>683.5</v>
      </c>
      <c r="AB12" s="7">
        <v>0</v>
      </c>
      <c r="AC12" s="7">
        <f>[1]Riau!AC12-[2]Riau!AC12</f>
        <v>531.15182098802848</v>
      </c>
    </row>
    <row r="13" spans="1:29" s="17" customFormat="1" ht="20.100000000000001" customHeight="1" x14ac:dyDescent="0.25">
      <c r="A13" s="26">
        <v>8</v>
      </c>
      <c r="B13" s="191" t="s">
        <v>137</v>
      </c>
      <c r="C13" s="35">
        <v>400</v>
      </c>
      <c r="D13" s="35">
        <v>1696</v>
      </c>
      <c r="E13" s="35">
        <v>2023</v>
      </c>
      <c r="F13" s="35">
        <v>10827</v>
      </c>
      <c r="G13" s="35">
        <v>10592</v>
      </c>
      <c r="H13" s="35">
        <v>12049</v>
      </c>
      <c r="I13" s="35">
        <v>13728</v>
      </c>
      <c r="J13" s="35">
        <v>670</v>
      </c>
      <c r="K13" s="35">
        <v>1679</v>
      </c>
      <c r="L13" s="35">
        <v>1679</v>
      </c>
      <c r="M13" s="35">
        <v>1679</v>
      </c>
      <c r="N13" s="35">
        <v>2054</v>
      </c>
      <c r="O13" s="35">
        <v>0</v>
      </c>
      <c r="P13" s="35">
        <v>0</v>
      </c>
      <c r="Q13" s="7">
        <v>0</v>
      </c>
      <c r="R13" s="86">
        <v>0</v>
      </c>
      <c r="S13" s="86">
        <v>0</v>
      </c>
      <c r="T13" s="86">
        <v>0</v>
      </c>
      <c r="U13" s="86">
        <v>0</v>
      </c>
      <c r="V13" s="89">
        <v>0</v>
      </c>
      <c r="W13" s="86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f>[1]Riau!AC13-[2]Riau!AC13</f>
        <v>225.47707880498911</v>
      </c>
    </row>
    <row r="14" spans="1:29" s="17" customFormat="1" ht="20.100000000000001" customHeight="1" x14ac:dyDescent="0.25">
      <c r="A14" s="26">
        <v>9</v>
      </c>
      <c r="B14" s="191" t="s">
        <v>138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9527</v>
      </c>
      <c r="K14" s="35">
        <v>9527</v>
      </c>
      <c r="L14" s="35">
        <v>9527</v>
      </c>
      <c r="M14" s="35">
        <v>9527</v>
      </c>
      <c r="N14" s="35">
        <v>4993</v>
      </c>
      <c r="O14" s="35">
        <v>0</v>
      </c>
      <c r="P14" s="35">
        <v>0</v>
      </c>
      <c r="Q14" s="7">
        <v>700</v>
      </c>
      <c r="R14" s="86">
        <v>750</v>
      </c>
      <c r="S14" s="86">
        <v>750</v>
      </c>
      <c r="T14" s="86">
        <v>198</v>
      </c>
      <c r="U14" s="86">
        <v>198</v>
      </c>
      <c r="V14" s="89">
        <v>0</v>
      </c>
      <c r="W14" s="86">
        <v>0</v>
      </c>
      <c r="X14" s="7">
        <v>165</v>
      </c>
      <c r="Y14" s="7">
        <v>1150</v>
      </c>
      <c r="Z14" s="7">
        <v>808.5</v>
      </c>
      <c r="AA14" s="7">
        <v>1100</v>
      </c>
      <c r="AB14" s="7">
        <v>0</v>
      </c>
      <c r="AC14" s="7">
        <f>[1]Riau!AC14-[2]Riau!AC14</f>
        <v>225.94041549680151</v>
      </c>
    </row>
    <row r="15" spans="1:29" s="17" customFormat="1" ht="20.100000000000001" customHeight="1" x14ac:dyDescent="0.25">
      <c r="A15" s="26">
        <v>10</v>
      </c>
      <c r="B15" s="145" t="s">
        <v>139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7">
        <v>0</v>
      </c>
      <c r="R15" s="86">
        <v>0</v>
      </c>
      <c r="S15" s="86">
        <v>0</v>
      </c>
      <c r="T15" s="86">
        <v>0</v>
      </c>
      <c r="U15" s="86">
        <v>0</v>
      </c>
      <c r="V15" s="89">
        <v>0</v>
      </c>
      <c r="W15" s="86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</row>
    <row r="16" spans="1:29" s="17" customFormat="1" ht="20.100000000000001" customHeight="1" x14ac:dyDescent="0.25">
      <c r="A16" s="26">
        <v>11</v>
      </c>
      <c r="B16" s="191" t="s">
        <v>140</v>
      </c>
      <c r="C16" s="35">
        <v>14</v>
      </c>
      <c r="D16" s="35">
        <v>4</v>
      </c>
      <c r="E16" s="35">
        <v>5</v>
      </c>
      <c r="F16" s="35">
        <v>0</v>
      </c>
      <c r="G16" s="35">
        <v>0</v>
      </c>
      <c r="H16" s="35">
        <v>31</v>
      </c>
      <c r="I16" s="35">
        <v>31</v>
      </c>
      <c r="J16" s="35">
        <v>25</v>
      </c>
      <c r="K16" s="35">
        <v>25</v>
      </c>
      <c r="L16" s="35">
        <v>25</v>
      </c>
      <c r="M16" s="35">
        <v>25</v>
      </c>
      <c r="N16" s="35">
        <v>0</v>
      </c>
      <c r="O16" s="35">
        <v>0</v>
      </c>
      <c r="P16" s="35">
        <v>0</v>
      </c>
      <c r="Q16" s="7">
        <v>0</v>
      </c>
      <c r="R16" s="86">
        <v>0</v>
      </c>
      <c r="S16" s="86">
        <v>2</v>
      </c>
      <c r="T16" s="86">
        <v>0</v>
      </c>
      <c r="U16" s="86">
        <v>0</v>
      </c>
      <c r="V16" s="89">
        <v>0</v>
      </c>
      <c r="W16" s="86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f>[1]Riau!AC16-[2]Riau!AC16</f>
        <v>0</v>
      </c>
    </row>
    <row r="17" spans="1:29" s="17" customFormat="1" ht="20.100000000000001" customHeight="1" x14ac:dyDescent="0.25">
      <c r="A17" s="26">
        <v>12</v>
      </c>
      <c r="B17" s="191" t="s">
        <v>141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7">
        <v>0</v>
      </c>
      <c r="R17" s="86">
        <v>0</v>
      </c>
      <c r="S17" s="86">
        <v>0</v>
      </c>
      <c r="T17" s="86">
        <v>0</v>
      </c>
      <c r="U17" s="86">
        <v>0</v>
      </c>
      <c r="V17" s="89">
        <v>0</v>
      </c>
      <c r="W17" s="86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f>[1]Riau!AC17-[2]Riau!AC17</f>
        <v>0</v>
      </c>
    </row>
    <row r="18" spans="1:29" s="17" customFormat="1" ht="20.100000000000001" customHeight="1" thickBot="1" x14ac:dyDescent="0.3">
      <c r="A18" s="248" t="s">
        <v>14</v>
      </c>
      <c r="B18" s="249"/>
      <c r="C18" s="22">
        <v>33102</v>
      </c>
      <c r="D18" s="22">
        <v>40003</v>
      </c>
      <c r="E18" s="22">
        <v>42794</v>
      </c>
      <c r="F18" s="22">
        <v>50104</v>
      </c>
      <c r="G18" s="22">
        <v>50703</v>
      </c>
      <c r="H18" s="22">
        <v>49589</v>
      </c>
      <c r="I18" s="22">
        <v>42380</v>
      </c>
      <c r="J18" s="22">
        <v>41746</v>
      </c>
      <c r="K18" s="22">
        <v>36476</v>
      </c>
      <c r="L18" s="22">
        <v>36476</v>
      </c>
      <c r="M18" s="22">
        <v>36501</v>
      </c>
      <c r="N18" s="22">
        <v>22764</v>
      </c>
      <c r="O18" s="22">
        <v>17373</v>
      </c>
      <c r="P18" s="22">
        <v>0</v>
      </c>
      <c r="Q18" s="23">
        <f t="shared" ref="Q18:X18" si="0">SUM(Q6:Q17)</f>
        <v>15440</v>
      </c>
      <c r="R18" s="79">
        <f t="shared" si="0"/>
        <v>16290</v>
      </c>
      <c r="S18" s="79">
        <f t="shared" si="0"/>
        <v>13426</v>
      </c>
      <c r="T18" s="79">
        <f t="shared" si="0"/>
        <v>10854</v>
      </c>
      <c r="U18" s="79">
        <f t="shared" si="0"/>
        <v>11764</v>
      </c>
      <c r="V18" s="79">
        <f t="shared" si="0"/>
        <v>7000.55</v>
      </c>
      <c r="W18" s="79">
        <f t="shared" si="0"/>
        <v>13179</v>
      </c>
      <c r="X18" s="23">
        <f t="shared" si="0"/>
        <v>12832</v>
      </c>
      <c r="Y18" s="23">
        <f>SUM(Y6:Y17)</f>
        <v>10382</v>
      </c>
      <c r="Z18" s="23">
        <f>SUM(Z6:Z17)</f>
        <v>12615.5</v>
      </c>
      <c r="AA18" s="23">
        <f>SUM(AA6:AA17)</f>
        <v>11083.5</v>
      </c>
      <c r="AB18" s="23">
        <f t="shared" ref="AB18:AC18" si="1">SUM(AB6:AB17)</f>
        <v>0</v>
      </c>
      <c r="AC18" s="23">
        <f t="shared" si="1"/>
        <v>7480.0587967151359</v>
      </c>
    </row>
    <row r="19" spans="1:29" s="17" customFormat="1" ht="15" customHeight="1" x14ac:dyDescent="0.2">
      <c r="A19" s="201" t="s">
        <v>639</v>
      </c>
      <c r="B19" s="202"/>
      <c r="C19" s="203"/>
      <c r="D19" s="203"/>
      <c r="E19" s="204"/>
      <c r="F19" s="203"/>
      <c r="G19" s="203"/>
      <c r="H19" s="205"/>
      <c r="I19" s="206"/>
      <c r="J19" s="206"/>
      <c r="K19" s="206"/>
      <c r="L19" s="206"/>
      <c r="M19" s="206"/>
      <c r="N19" s="206"/>
      <c r="O19" s="206"/>
      <c r="P19" s="206"/>
      <c r="Q19" s="207"/>
      <c r="R19" s="207"/>
      <c r="S19" s="207"/>
      <c r="T19" s="207"/>
      <c r="U19" s="208"/>
      <c r="V19" s="209"/>
      <c r="W19" s="206"/>
      <c r="X19" s="206"/>
      <c r="Y19" s="206"/>
      <c r="Z19" s="206"/>
      <c r="AA19" s="206"/>
      <c r="AB19" s="206"/>
      <c r="AC19" s="206"/>
    </row>
    <row r="20" spans="1:29" s="17" customFormat="1" ht="15" customHeight="1" x14ac:dyDescent="0.2">
      <c r="A20" s="210" t="s">
        <v>638</v>
      </c>
      <c r="B20" s="202"/>
      <c r="C20" s="203"/>
      <c r="D20" s="203"/>
      <c r="E20" s="204"/>
      <c r="F20" s="203"/>
      <c r="G20" s="203"/>
      <c r="H20" s="205"/>
      <c r="I20" s="206"/>
      <c r="J20" s="206"/>
      <c r="K20" s="206"/>
      <c r="L20" s="206"/>
      <c r="M20" s="206"/>
      <c r="N20" s="206"/>
      <c r="O20" s="206"/>
      <c r="P20" s="206"/>
      <c r="Q20" s="207"/>
      <c r="R20" s="207"/>
      <c r="S20" s="207"/>
      <c r="T20" s="207"/>
      <c r="U20" s="208"/>
      <c r="V20" s="209"/>
      <c r="W20" s="206"/>
      <c r="X20" s="206"/>
      <c r="Y20" s="206"/>
      <c r="Z20" s="206"/>
      <c r="AA20" s="206"/>
      <c r="AB20" s="206"/>
      <c r="AC20" s="206"/>
    </row>
    <row r="21" spans="1:29" s="17" customFormat="1" ht="13.5" x14ac:dyDescent="0.2">
      <c r="A21" s="202" t="s">
        <v>636</v>
      </c>
      <c r="B21" s="202"/>
      <c r="C21" s="202"/>
      <c r="D21" s="202"/>
      <c r="E21" s="211"/>
      <c r="F21" s="202"/>
      <c r="G21" s="202"/>
      <c r="H21" s="212"/>
      <c r="I21" s="213"/>
      <c r="J21" s="213"/>
      <c r="K21" s="213"/>
      <c r="L21" s="213"/>
      <c r="M21" s="213"/>
      <c r="N21" s="213"/>
      <c r="O21" s="213"/>
      <c r="P21" s="213"/>
      <c r="Q21" s="214"/>
      <c r="R21" s="214"/>
      <c r="S21" s="214"/>
      <c r="T21" s="214"/>
      <c r="U21" s="215"/>
      <c r="V21" s="216"/>
      <c r="W21" s="213"/>
      <c r="X21" s="213"/>
      <c r="Y21" s="213"/>
      <c r="Z21" s="213"/>
      <c r="AA21" s="213"/>
      <c r="AB21" s="213"/>
      <c r="AC21" s="213"/>
    </row>
    <row r="22" spans="1:29" s="17" customFormat="1" ht="13.5" x14ac:dyDescent="0.2">
      <c r="A22" s="217" t="s">
        <v>637</v>
      </c>
      <c r="B22" s="211"/>
      <c r="C22" s="202"/>
      <c r="D22" s="202"/>
      <c r="E22" s="211"/>
      <c r="F22" s="202"/>
      <c r="G22" s="202"/>
      <c r="H22" s="212"/>
      <c r="I22" s="213"/>
      <c r="J22" s="213"/>
      <c r="K22" s="213"/>
      <c r="L22" s="213"/>
      <c r="M22" s="213"/>
      <c r="N22" s="213"/>
      <c r="O22" s="213"/>
      <c r="P22" s="213"/>
      <c r="Q22" s="214"/>
      <c r="R22" s="214"/>
      <c r="S22" s="214"/>
      <c r="T22" s="214"/>
      <c r="U22" s="215"/>
      <c r="V22" s="216"/>
      <c r="W22" s="213"/>
      <c r="X22" s="213"/>
      <c r="Y22" s="213"/>
      <c r="Z22" s="213"/>
      <c r="AA22" s="213"/>
      <c r="AB22" s="213"/>
      <c r="AC22" s="213"/>
    </row>
    <row r="23" spans="1:29" s="17" customFormat="1" ht="20.100000000000001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7"/>
      <c r="R23" s="7"/>
      <c r="S23" s="7"/>
      <c r="T23" s="7"/>
      <c r="U23" s="7"/>
      <c r="V23" s="80"/>
      <c r="AB23" s="223"/>
      <c r="AC23" s="223"/>
    </row>
    <row r="24" spans="1:29" s="17" customFormat="1" ht="20.100000000000001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7"/>
      <c r="R24" s="7"/>
      <c r="S24" s="7"/>
      <c r="T24" s="7"/>
      <c r="U24" s="7"/>
      <c r="V24" s="80"/>
      <c r="AB24" s="223"/>
      <c r="AC24" s="223"/>
    </row>
    <row r="25" spans="1:29" s="17" customFormat="1" ht="20.100000000000001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7"/>
      <c r="R25" s="7"/>
      <c r="S25" s="7"/>
      <c r="T25" s="7"/>
      <c r="U25" s="7"/>
      <c r="V25" s="80"/>
      <c r="AB25" s="223"/>
      <c r="AC25" s="223"/>
    </row>
    <row r="26" spans="1:29" s="17" customFormat="1" ht="20.100000000000001" customHeight="1" x14ac:dyDescent="0.2">
      <c r="A26" s="50"/>
      <c r="B26" s="50"/>
      <c r="Q26" s="25"/>
      <c r="R26" s="25"/>
      <c r="S26" s="25"/>
      <c r="T26" s="25"/>
      <c r="U26" s="25"/>
      <c r="V26" s="80"/>
      <c r="AB26" s="223"/>
      <c r="AC26" s="223"/>
    </row>
    <row r="27" spans="1:29" s="17" customFormat="1" ht="20.100000000000001" customHeight="1" x14ac:dyDescent="0.2">
      <c r="A27" s="147"/>
      <c r="B27" s="50"/>
      <c r="Q27" s="25"/>
      <c r="R27" s="25"/>
      <c r="S27" s="25"/>
      <c r="T27" s="25"/>
      <c r="U27" s="25"/>
      <c r="V27" s="80"/>
    </row>
    <row r="28" spans="1:29" s="17" customFormat="1" ht="20.10000000000000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6"/>
      <c r="R28" s="6"/>
      <c r="S28" s="6"/>
      <c r="T28" s="6"/>
      <c r="U28" s="6"/>
      <c r="V28" s="81"/>
      <c r="W28" s="1"/>
      <c r="X28" s="1"/>
      <c r="Y28" s="1"/>
      <c r="Z28" s="1"/>
      <c r="AA28" s="1"/>
      <c r="AB28" s="1"/>
      <c r="AC28" s="1"/>
    </row>
    <row r="29" spans="1:29" s="17" customFormat="1" ht="20.10000000000000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6"/>
      <c r="R29" s="6"/>
      <c r="S29" s="6"/>
      <c r="T29" s="6"/>
      <c r="U29" s="6"/>
      <c r="V29" s="81"/>
      <c r="W29" s="1"/>
      <c r="X29" s="1"/>
      <c r="Y29" s="1"/>
      <c r="Z29" s="1"/>
      <c r="AA29" s="1"/>
      <c r="AB29" s="1"/>
      <c r="AC29" s="1"/>
    </row>
    <row r="30" spans="1:29" s="17" customFormat="1" ht="20.100000000000001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7"/>
      <c r="R30" s="7"/>
      <c r="S30" s="7"/>
      <c r="T30" s="7"/>
      <c r="U30" s="7"/>
      <c r="V30" s="80"/>
      <c r="X30" s="25"/>
      <c r="Y30" s="25"/>
      <c r="Z30" s="25"/>
      <c r="AA30" s="25"/>
      <c r="AB30" s="7"/>
      <c r="AC30" s="7"/>
    </row>
    <row r="31" spans="1:29" s="17" customFormat="1" ht="20.100000000000001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7"/>
      <c r="R31" s="7"/>
      <c r="S31" s="7"/>
      <c r="T31" s="7"/>
      <c r="U31" s="7"/>
      <c r="V31" s="80"/>
      <c r="X31" s="25"/>
      <c r="Y31" s="25"/>
      <c r="Z31" s="25"/>
      <c r="AA31" s="25"/>
      <c r="AB31" s="7"/>
      <c r="AC31" s="7"/>
    </row>
    <row r="32" spans="1:29" s="17" customFormat="1" ht="20.100000000000001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7"/>
      <c r="R32" s="7"/>
      <c r="S32" s="7"/>
      <c r="T32" s="7"/>
      <c r="U32" s="7"/>
      <c r="V32" s="80"/>
      <c r="X32" s="25"/>
      <c r="Y32" s="25"/>
      <c r="Z32" s="25"/>
      <c r="AA32" s="25"/>
      <c r="AB32" s="7"/>
      <c r="AC32" s="7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X33" s="25"/>
      <c r="Y33" s="25"/>
      <c r="Z33" s="25"/>
      <c r="AA33" s="25"/>
      <c r="AB33" s="7"/>
      <c r="AC33" s="7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X34" s="25"/>
      <c r="Y34" s="25"/>
      <c r="Z34" s="25"/>
      <c r="AA34" s="25"/>
      <c r="AB34" s="7"/>
      <c r="AC34" s="7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7"/>
      <c r="AC35" s="7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7"/>
      <c r="AC36" s="7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7"/>
      <c r="AC37" s="7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7"/>
      <c r="AC38" s="7"/>
    </row>
    <row r="39" spans="1:29" s="17" customFormat="1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X39" s="25"/>
      <c r="Y39" s="25"/>
      <c r="Z39" s="25"/>
      <c r="AA39" s="25"/>
      <c r="AB39" s="7"/>
      <c r="AC39" s="7"/>
    </row>
    <row r="40" spans="1:29" s="17" customFormat="1" ht="20.100000000000001" customHeight="1" x14ac:dyDescent="0.2">
      <c r="A40" s="50"/>
      <c r="B40" s="50"/>
      <c r="Q40" s="25"/>
      <c r="R40" s="25"/>
      <c r="S40" s="25"/>
      <c r="T40" s="25"/>
      <c r="U40" s="25"/>
      <c r="V40" s="80"/>
      <c r="X40" s="25"/>
      <c r="Y40" s="25"/>
      <c r="Z40" s="25"/>
      <c r="AA40" s="25"/>
      <c r="AB40" s="7"/>
      <c r="AC40" s="7"/>
    </row>
    <row r="41" spans="1:29" s="17" customFormat="1" ht="20.100000000000001" customHeight="1" x14ac:dyDescent="0.2">
      <c r="A41" s="147"/>
      <c r="B41" s="50"/>
      <c r="Q41" s="25"/>
      <c r="R41" s="25"/>
      <c r="S41" s="25"/>
      <c r="T41" s="25"/>
      <c r="U41" s="25"/>
      <c r="V41" s="80"/>
      <c r="X41" s="25"/>
      <c r="Y41" s="25"/>
      <c r="Z41" s="25"/>
      <c r="AA41" s="25"/>
      <c r="AB41" s="25"/>
      <c r="AC41" s="25"/>
    </row>
    <row r="42" spans="1:29" x14ac:dyDescent="0.2">
      <c r="Q42" s="6"/>
      <c r="R42" s="6"/>
      <c r="S42" s="6"/>
      <c r="T42" s="6"/>
      <c r="U42" s="6"/>
    </row>
    <row r="43" spans="1:29" x14ac:dyDescent="0.2">
      <c r="Q43" s="6"/>
      <c r="R43" s="6"/>
      <c r="S43" s="6"/>
      <c r="T43" s="6"/>
      <c r="U43" s="6"/>
    </row>
    <row r="44" spans="1:29" ht="20.100000000000001" customHeight="1" x14ac:dyDescent="0.2">
      <c r="Q44" s="6"/>
      <c r="R44" s="6"/>
      <c r="S44" s="6"/>
      <c r="T44" s="6"/>
      <c r="U44" s="6"/>
    </row>
    <row r="45" spans="1:29" ht="20.100000000000001" customHeight="1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B48" s="50"/>
      <c r="C48" s="50"/>
      <c r="Q48" s="6"/>
      <c r="R48" s="6"/>
      <c r="S48" s="6"/>
      <c r="T48" s="6"/>
      <c r="U48" s="6"/>
    </row>
    <row r="49" spans="2:21" ht="20.100000000000001" customHeight="1" x14ac:dyDescent="0.2">
      <c r="B49" s="147"/>
      <c r="C49" s="50"/>
      <c r="Q49" s="6"/>
      <c r="R49" s="6"/>
      <c r="S49" s="6"/>
      <c r="T49" s="6"/>
      <c r="U49" s="6"/>
    </row>
    <row r="50" spans="2:21" ht="20.100000000000001" customHeight="1" x14ac:dyDescent="0.2">
      <c r="Q50" s="6"/>
      <c r="R50" s="6"/>
      <c r="S50" s="6"/>
      <c r="T50" s="6"/>
      <c r="U50" s="6"/>
    </row>
  </sheetData>
  <mergeCells count="3">
    <mergeCell ref="A4:A5"/>
    <mergeCell ref="A18:B18"/>
    <mergeCell ref="C4:AC4"/>
  </mergeCells>
  <pageMargins left="0.98425196850393704" right="0.98425196850393704" top="0.78740157480314965" bottom="0.78740157480314965" header="0.51181102362204722" footer="0.51181102362204722"/>
  <pageSetup paperSize="9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50"/>
  <sheetViews>
    <sheetView showGridLines="0" topLeftCell="A2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16" width="9.7109375" style="1" hidden="1" customWidth="1"/>
    <col min="17" max="21" width="15.7109375" style="1" hidden="1" customWidth="1"/>
    <col min="22" max="22" width="15.7109375" style="81" hidden="1" customWidth="1"/>
    <col min="23" max="23" width="15.7109375" style="1" hidden="1" customWidth="1"/>
    <col min="24" max="24" width="15.7109375" style="6" hidden="1" customWidth="1"/>
    <col min="25" max="29" width="15.7109375" style="6" customWidth="1"/>
    <col min="30" max="16384" width="9.140625" style="1"/>
  </cols>
  <sheetData>
    <row r="1" spans="1:29" s="12" customFormat="1" ht="20.100000000000001" customHeight="1" x14ac:dyDescent="0.25">
      <c r="A1" s="27" t="s">
        <v>575</v>
      </c>
      <c r="B1" s="28"/>
      <c r="C1" s="28"/>
      <c r="D1" s="28"/>
      <c r="E1" s="29"/>
      <c r="F1" s="28"/>
      <c r="G1" s="28"/>
      <c r="H1" s="3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576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26">
        <v>1</v>
      </c>
      <c r="B6" s="190" t="s">
        <v>142</v>
      </c>
      <c r="C6" s="35">
        <v>11523</v>
      </c>
      <c r="D6" s="35">
        <v>11523</v>
      </c>
      <c r="E6" s="35">
        <v>11735</v>
      </c>
      <c r="F6" s="35">
        <v>13106</v>
      </c>
      <c r="G6" s="35">
        <v>13118</v>
      </c>
      <c r="H6" s="35">
        <v>13480</v>
      </c>
      <c r="I6" s="35">
        <v>12071</v>
      </c>
      <c r="J6" s="35">
        <v>12029</v>
      </c>
      <c r="K6" s="35">
        <v>11967</v>
      </c>
      <c r="L6" s="35">
        <v>11888</v>
      </c>
      <c r="M6" s="35">
        <v>12150</v>
      </c>
      <c r="N6" s="35">
        <v>12146</v>
      </c>
      <c r="O6" s="35">
        <v>12615</v>
      </c>
      <c r="P6" s="35">
        <v>0</v>
      </c>
      <c r="Q6" s="7">
        <v>13236</v>
      </c>
      <c r="R6" s="86">
        <v>13477</v>
      </c>
      <c r="S6" s="86">
        <v>11876</v>
      </c>
      <c r="T6" s="86">
        <v>12894</v>
      </c>
      <c r="U6" s="86">
        <v>12922</v>
      </c>
      <c r="V6" s="89">
        <v>126.11</v>
      </c>
      <c r="W6" s="86">
        <v>19685</v>
      </c>
      <c r="X6" s="7">
        <v>14703</v>
      </c>
      <c r="Y6" s="7">
        <v>17550</v>
      </c>
      <c r="Z6" s="7">
        <v>15135</v>
      </c>
      <c r="AA6" s="7">
        <v>15435</v>
      </c>
      <c r="AB6" s="7">
        <v>0</v>
      </c>
      <c r="AC6" s="7">
        <f>[1]Jambi!AC6-[2]Jambi!AC6</f>
        <v>9817.52683920239</v>
      </c>
    </row>
    <row r="7" spans="1:29" s="17" customFormat="1" ht="20.100000000000001" customHeight="1" x14ac:dyDescent="0.25">
      <c r="A7" s="26">
        <v>2</v>
      </c>
      <c r="B7" s="190" t="s">
        <v>143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5854</v>
      </c>
      <c r="K7" s="35">
        <v>6730</v>
      </c>
      <c r="L7" s="35">
        <v>6996</v>
      </c>
      <c r="M7" s="35">
        <v>6233</v>
      </c>
      <c r="N7" s="35">
        <v>6848</v>
      </c>
      <c r="O7" s="35">
        <v>6870</v>
      </c>
      <c r="P7" s="35">
        <v>0</v>
      </c>
      <c r="Q7" s="7">
        <v>6514</v>
      </c>
      <c r="R7" s="86">
        <v>6580</v>
      </c>
      <c r="S7" s="86">
        <v>6922</v>
      </c>
      <c r="T7" s="86">
        <v>6808</v>
      </c>
      <c r="U7" s="86">
        <v>8941</v>
      </c>
      <c r="V7" s="89">
        <v>4421.0600000000004</v>
      </c>
      <c r="W7" s="86">
        <v>7233</v>
      </c>
      <c r="X7" s="7">
        <v>5826</v>
      </c>
      <c r="Y7" s="7">
        <v>6033</v>
      </c>
      <c r="Z7" s="7">
        <v>6066</v>
      </c>
      <c r="AA7" s="7">
        <v>7020</v>
      </c>
      <c r="AB7" s="7">
        <v>0</v>
      </c>
      <c r="AC7" s="7">
        <f>[1]Jambi!AC7-[2]Jambi!AC7</f>
        <v>1908.4964949432019</v>
      </c>
    </row>
    <row r="8" spans="1:29" s="17" customFormat="1" ht="20.100000000000001" customHeight="1" x14ac:dyDescent="0.25">
      <c r="A8" s="26">
        <v>3</v>
      </c>
      <c r="B8" s="190" t="s">
        <v>144</v>
      </c>
      <c r="C8" s="35">
        <v>9430</v>
      </c>
      <c r="D8" s="35">
        <v>5636</v>
      </c>
      <c r="E8" s="35">
        <v>7391</v>
      </c>
      <c r="F8" s="35">
        <v>7886</v>
      </c>
      <c r="G8" s="35">
        <v>7886</v>
      </c>
      <c r="H8" s="35">
        <v>7805</v>
      </c>
      <c r="I8" s="35">
        <v>8014</v>
      </c>
      <c r="J8" s="35">
        <v>4427</v>
      </c>
      <c r="K8" s="35">
        <v>3235</v>
      </c>
      <c r="L8" s="35">
        <v>3235</v>
      </c>
      <c r="M8" s="35">
        <v>2126</v>
      </c>
      <c r="N8" s="35">
        <v>2098</v>
      </c>
      <c r="O8" s="35">
        <v>2896</v>
      </c>
      <c r="P8" s="35">
        <v>0</v>
      </c>
      <c r="Q8" s="7">
        <v>1394</v>
      </c>
      <c r="R8" s="86">
        <v>3321</v>
      </c>
      <c r="S8" s="86">
        <v>3540</v>
      </c>
      <c r="T8" s="86">
        <v>2799</v>
      </c>
      <c r="U8" s="86">
        <v>2361</v>
      </c>
      <c r="V8" s="89">
        <v>1226.78</v>
      </c>
      <c r="W8" s="86">
        <v>3322</v>
      </c>
      <c r="X8" s="7">
        <v>3255</v>
      </c>
      <c r="Y8" s="7">
        <v>1708</v>
      </c>
      <c r="Z8" s="7">
        <v>1909</v>
      </c>
      <c r="AA8" s="7">
        <v>1909</v>
      </c>
      <c r="AB8" s="7">
        <v>0</v>
      </c>
      <c r="AC8" s="7">
        <f>[1]Jambi!AC8-[2]Jambi!AC8</f>
        <v>2672.8697605982161</v>
      </c>
    </row>
    <row r="9" spans="1:29" s="17" customFormat="1" ht="20.100000000000001" customHeight="1" x14ac:dyDescent="0.25">
      <c r="A9" s="26">
        <v>4</v>
      </c>
      <c r="B9" s="190" t="s">
        <v>145</v>
      </c>
      <c r="C9" s="35">
        <v>2457</v>
      </c>
      <c r="D9" s="35">
        <v>986</v>
      </c>
      <c r="E9" s="35">
        <v>1726</v>
      </c>
      <c r="F9" s="35">
        <v>2388</v>
      </c>
      <c r="G9" s="35">
        <v>2436</v>
      </c>
      <c r="H9" s="35">
        <v>2705</v>
      </c>
      <c r="I9" s="35">
        <v>3212</v>
      </c>
      <c r="J9" s="35">
        <v>1103</v>
      </c>
      <c r="K9" s="35">
        <v>939</v>
      </c>
      <c r="L9" s="35">
        <v>994</v>
      </c>
      <c r="M9" s="35">
        <v>640</v>
      </c>
      <c r="N9" s="35">
        <v>610</v>
      </c>
      <c r="O9" s="35">
        <v>655</v>
      </c>
      <c r="P9" s="35">
        <v>0</v>
      </c>
      <c r="Q9" s="7">
        <v>169</v>
      </c>
      <c r="R9" s="86">
        <v>295</v>
      </c>
      <c r="S9" s="86">
        <v>228</v>
      </c>
      <c r="T9" s="86">
        <v>175</v>
      </c>
      <c r="U9" s="86">
        <v>205</v>
      </c>
      <c r="V9" s="89">
        <v>19.350000000000001</v>
      </c>
      <c r="W9" s="86">
        <v>164</v>
      </c>
      <c r="X9" s="7">
        <v>214</v>
      </c>
      <c r="Y9" s="7">
        <v>192</v>
      </c>
      <c r="Z9" s="7">
        <v>102</v>
      </c>
      <c r="AA9" s="7">
        <v>82</v>
      </c>
      <c r="AB9" s="7">
        <v>0</v>
      </c>
      <c r="AC9" s="7">
        <f>[1]Jambi!AC9-[2]Jambi!AC9</f>
        <v>56.350046112100244</v>
      </c>
    </row>
    <row r="10" spans="1:29" s="17" customFormat="1" ht="20.100000000000001" customHeight="1" x14ac:dyDescent="0.25">
      <c r="A10" s="26">
        <v>5</v>
      </c>
      <c r="B10" s="190" t="s">
        <v>146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1567</v>
      </c>
      <c r="K10" s="35">
        <v>1922</v>
      </c>
      <c r="L10" s="35">
        <v>1200</v>
      </c>
      <c r="M10" s="35">
        <v>1572</v>
      </c>
      <c r="N10" s="35">
        <v>1500</v>
      </c>
      <c r="O10" s="35">
        <v>1975</v>
      </c>
      <c r="P10" s="35">
        <v>0</v>
      </c>
      <c r="Q10" s="7">
        <v>1736</v>
      </c>
      <c r="R10" s="86">
        <v>1785</v>
      </c>
      <c r="S10" s="86">
        <v>1709</v>
      </c>
      <c r="T10" s="86">
        <v>1809</v>
      </c>
      <c r="U10" s="86">
        <v>2399</v>
      </c>
      <c r="V10" s="89" t="s">
        <v>48</v>
      </c>
      <c r="W10" s="86">
        <v>2499</v>
      </c>
      <c r="X10" s="7">
        <v>2499</v>
      </c>
      <c r="Y10" s="7">
        <v>840</v>
      </c>
      <c r="Z10" s="7">
        <v>836</v>
      </c>
      <c r="AA10" s="7">
        <v>296</v>
      </c>
      <c r="AB10" s="7">
        <v>0</v>
      </c>
      <c r="AC10" s="7">
        <f>[1]Jambi!AC10-[2]Jambi!AC10</f>
        <v>1286.7313696805795</v>
      </c>
    </row>
    <row r="11" spans="1:29" s="17" customFormat="1" ht="20.100000000000001" customHeight="1" x14ac:dyDescent="0.25">
      <c r="A11" s="26">
        <v>6</v>
      </c>
      <c r="B11" s="190" t="s">
        <v>147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4212</v>
      </c>
      <c r="K11" s="35">
        <v>4212</v>
      </c>
      <c r="L11" s="35">
        <v>4212</v>
      </c>
      <c r="M11" s="35">
        <v>3550</v>
      </c>
      <c r="N11" s="35">
        <v>0</v>
      </c>
      <c r="O11" s="35">
        <v>0</v>
      </c>
      <c r="P11" s="35">
        <v>0</v>
      </c>
      <c r="Q11" s="7">
        <v>0</v>
      </c>
      <c r="R11" s="86">
        <v>0</v>
      </c>
      <c r="S11" s="86">
        <v>0</v>
      </c>
      <c r="T11" s="86">
        <v>0</v>
      </c>
      <c r="U11" s="86">
        <v>0</v>
      </c>
      <c r="V11" s="89" t="s">
        <v>48</v>
      </c>
      <c r="W11" s="86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f>[1]Jambi!AC11-[2]Jambi!AC11</f>
        <v>4.5055724547837599</v>
      </c>
    </row>
    <row r="12" spans="1:29" s="17" customFormat="1" ht="20.100000000000001" customHeight="1" x14ac:dyDescent="0.25">
      <c r="A12" s="26">
        <v>7</v>
      </c>
      <c r="B12" s="190" t="s">
        <v>148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1109</v>
      </c>
      <c r="K12" s="35">
        <v>1184</v>
      </c>
      <c r="L12" s="35">
        <v>1239</v>
      </c>
      <c r="M12" s="35">
        <v>4375</v>
      </c>
      <c r="N12" s="35">
        <v>4629</v>
      </c>
      <c r="O12" s="35">
        <v>1272</v>
      </c>
      <c r="P12" s="35">
        <v>0</v>
      </c>
      <c r="Q12" s="7">
        <v>3920</v>
      </c>
      <c r="R12" s="86">
        <v>1782</v>
      </c>
      <c r="S12" s="86">
        <v>884</v>
      </c>
      <c r="T12" s="86">
        <v>1371</v>
      </c>
      <c r="U12" s="86">
        <v>908</v>
      </c>
      <c r="V12" s="89">
        <v>892.7</v>
      </c>
      <c r="W12" s="86">
        <v>1079</v>
      </c>
      <c r="X12" s="7">
        <v>1058</v>
      </c>
      <c r="Y12" s="7">
        <v>1071</v>
      </c>
      <c r="Z12" s="7">
        <v>1005.5</v>
      </c>
      <c r="AA12" s="7">
        <v>964</v>
      </c>
      <c r="AB12" s="7">
        <v>0</v>
      </c>
      <c r="AC12" s="7">
        <f>[1]Jambi!AC12-[2]Jambi!AC12</f>
        <v>861.93472744341216</v>
      </c>
    </row>
    <row r="13" spans="1:29" s="17" customFormat="1" ht="20.100000000000001" customHeight="1" x14ac:dyDescent="0.25">
      <c r="A13" s="26">
        <v>8</v>
      </c>
      <c r="B13" s="190" t="s">
        <v>149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1275</v>
      </c>
      <c r="K13" s="35">
        <v>3019</v>
      </c>
      <c r="L13" s="35">
        <v>3190</v>
      </c>
      <c r="M13" s="35">
        <v>231</v>
      </c>
      <c r="N13" s="35">
        <v>206</v>
      </c>
      <c r="O13" s="35">
        <v>160</v>
      </c>
      <c r="P13" s="35">
        <v>0</v>
      </c>
      <c r="Q13" s="7">
        <v>1094</v>
      </c>
      <c r="R13" s="86">
        <v>1117</v>
      </c>
      <c r="S13" s="86">
        <v>1045</v>
      </c>
      <c r="T13" s="86">
        <v>782</v>
      </c>
      <c r="U13" s="86">
        <v>916</v>
      </c>
      <c r="V13" s="89">
        <v>207.11</v>
      </c>
      <c r="W13" s="86">
        <v>515</v>
      </c>
      <c r="X13" s="7">
        <v>547</v>
      </c>
      <c r="Y13" s="7">
        <v>570</v>
      </c>
      <c r="Z13" s="7">
        <v>1230</v>
      </c>
      <c r="AA13" s="7">
        <v>1181</v>
      </c>
      <c r="AB13" s="7">
        <v>0</v>
      </c>
      <c r="AC13" s="7">
        <f>[1]Jambi!AC13-[2]Jambi!AC13</f>
        <v>1204.5704012012657</v>
      </c>
    </row>
    <row r="14" spans="1:29" s="17" customFormat="1" ht="20.100000000000001" customHeight="1" x14ac:dyDescent="0.25">
      <c r="A14" s="26">
        <v>9</v>
      </c>
      <c r="B14" s="190" t="s">
        <v>150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9275</v>
      </c>
      <c r="K14" s="35">
        <v>8728</v>
      </c>
      <c r="L14" s="35">
        <v>8576</v>
      </c>
      <c r="M14" s="35">
        <v>11362</v>
      </c>
      <c r="N14" s="35">
        <v>7120</v>
      </c>
      <c r="O14" s="35">
        <v>5569</v>
      </c>
      <c r="P14" s="35">
        <v>0</v>
      </c>
      <c r="Q14" s="7">
        <v>5728</v>
      </c>
      <c r="R14" s="86">
        <v>5234</v>
      </c>
      <c r="S14" s="86">
        <v>5543</v>
      </c>
      <c r="T14" s="86">
        <v>4568</v>
      </c>
      <c r="U14" s="86">
        <v>4568</v>
      </c>
      <c r="V14" s="89">
        <v>1553.16</v>
      </c>
      <c r="W14" s="86">
        <v>4109</v>
      </c>
      <c r="X14" s="7">
        <v>4416</v>
      </c>
      <c r="Y14" s="7">
        <v>4672</v>
      </c>
      <c r="Z14" s="7">
        <v>5298</v>
      </c>
      <c r="AA14" s="7">
        <v>5497</v>
      </c>
      <c r="AB14" s="7">
        <v>0</v>
      </c>
      <c r="AC14" s="7">
        <f>[1]Jambi!AC14-[2]Jambi!AC14</f>
        <v>2856.4168997462252</v>
      </c>
    </row>
    <row r="15" spans="1:29" s="17" customFormat="1" ht="20.100000000000001" customHeight="1" x14ac:dyDescent="0.25">
      <c r="A15" s="26">
        <v>10</v>
      </c>
      <c r="B15" s="190" t="s">
        <v>151</v>
      </c>
      <c r="C15" s="35">
        <v>20</v>
      </c>
      <c r="D15" s="35">
        <v>20</v>
      </c>
      <c r="E15" s="35">
        <v>20</v>
      </c>
      <c r="F15" s="35">
        <v>5</v>
      </c>
      <c r="G15" s="35">
        <v>5</v>
      </c>
      <c r="H15" s="35">
        <v>5</v>
      </c>
      <c r="I15" s="35">
        <v>15</v>
      </c>
      <c r="J15" s="35" t="s">
        <v>50</v>
      </c>
      <c r="K15" s="35" t="s">
        <v>50</v>
      </c>
      <c r="L15" s="35">
        <v>415</v>
      </c>
      <c r="M15" s="35">
        <v>0</v>
      </c>
      <c r="N15" s="35">
        <v>0</v>
      </c>
      <c r="O15" s="35">
        <v>0</v>
      </c>
      <c r="P15" s="35">
        <v>0</v>
      </c>
      <c r="Q15" s="7">
        <v>0</v>
      </c>
      <c r="R15" s="86">
        <v>248</v>
      </c>
      <c r="S15" s="86">
        <v>248</v>
      </c>
      <c r="T15" s="86">
        <v>178</v>
      </c>
      <c r="U15" s="86">
        <v>354</v>
      </c>
      <c r="V15" s="89" t="s">
        <v>48</v>
      </c>
      <c r="W15" s="86">
        <v>325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f>[1]Jambi!AC15-[2]Jambi!AC15</f>
        <v>0</v>
      </c>
    </row>
    <row r="16" spans="1:29" s="17" customFormat="1" ht="20.100000000000001" customHeight="1" x14ac:dyDescent="0.25">
      <c r="A16" s="26">
        <v>11</v>
      </c>
      <c r="B16" s="145" t="s">
        <v>152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7">
        <v>0</v>
      </c>
      <c r="R16" s="86">
        <v>0</v>
      </c>
      <c r="S16" s="86">
        <v>2426</v>
      </c>
      <c r="T16" s="86">
        <v>2656</v>
      </c>
      <c r="U16" s="86">
        <v>2721</v>
      </c>
      <c r="V16" s="89" t="s">
        <v>48</v>
      </c>
      <c r="W16" s="86">
        <v>2301</v>
      </c>
      <c r="X16" s="7">
        <v>2232</v>
      </c>
      <c r="Y16" s="7">
        <v>2586</v>
      </c>
      <c r="Z16" s="7">
        <v>1671</v>
      </c>
      <c r="AA16" s="7">
        <v>1608.5</v>
      </c>
      <c r="AB16" s="7">
        <v>0</v>
      </c>
      <c r="AC16" s="7">
        <f>[1]Jambi!AC16-[2]Jambi!AC16</f>
        <v>3917.3700514386824</v>
      </c>
    </row>
    <row r="17" spans="1:29" s="17" customFormat="1" ht="20.100000000000001" customHeight="1" thickBot="1" x14ac:dyDescent="0.3">
      <c r="A17" s="248" t="s">
        <v>15</v>
      </c>
      <c r="B17" s="249"/>
      <c r="C17" s="22">
        <v>23430</v>
      </c>
      <c r="D17" s="22">
        <v>18165</v>
      </c>
      <c r="E17" s="22">
        <v>20872</v>
      </c>
      <c r="F17" s="22">
        <v>23385</v>
      </c>
      <c r="G17" s="22">
        <v>23445</v>
      </c>
      <c r="H17" s="22">
        <v>23995</v>
      </c>
      <c r="I17" s="22">
        <v>23312</v>
      </c>
      <c r="J17" s="22">
        <v>40851</v>
      </c>
      <c r="K17" s="22">
        <v>41936</v>
      </c>
      <c r="L17" s="22">
        <v>41945</v>
      </c>
      <c r="M17" s="22">
        <v>42239</v>
      </c>
      <c r="N17" s="22">
        <v>35157</v>
      </c>
      <c r="O17" s="22">
        <v>32012</v>
      </c>
      <c r="P17" s="22">
        <v>0</v>
      </c>
      <c r="Q17" s="23">
        <f t="shared" ref="Q17:X17" si="0">SUM(Q6:Q16)</f>
        <v>33791</v>
      </c>
      <c r="R17" s="79">
        <f t="shared" si="0"/>
        <v>33839</v>
      </c>
      <c r="S17" s="79">
        <f t="shared" si="0"/>
        <v>34421</v>
      </c>
      <c r="T17" s="79">
        <f t="shared" si="0"/>
        <v>34040</v>
      </c>
      <c r="U17" s="79">
        <f t="shared" si="0"/>
        <v>36295</v>
      </c>
      <c r="V17" s="79">
        <f t="shared" si="0"/>
        <v>8446.27</v>
      </c>
      <c r="W17" s="79">
        <f t="shared" si="0"/>
        <v>41232</v>
      </c>
      <c r="X17" s="23">
        <f t="shared" si="0"/>
        <v>34750</v>
      </c>
      <c r="Y17" s="23">
        <f t="shared" ref="Y17:AC17" si="1">SUM(Y6:Y16)</f>
        <v>35222</v>
      </c>
      <c r="Z17" s="23">
        <f t="shared" si="1"/>
        <v>33252.5</v>
      </c>
      <c r="AA17" s="23">
        <f t="shared" si="1"/>
        <v>33992.5</v>
      </c>
      <c r="AB17" s="23">
        <f t="shared" si="1"/>
        <v>0</v>
      </c>
      <c r="AC17" s="23">
        <f t="shared" si="1"/>
        <v>24586.772162820856</v>
      </c>
    </row>
    <row r="18" spans="1:29" s="17" customFormat="1" ht="15" customHeight="1" x14ac:dyDescent="0.2">
      <c r="A18" s="201" t="s">
        <v>639</v>
      </c>
      <c r="B18" s="202"/>
      <c r="C18" s="203"/>
      <c r="D18" s="203"/>
      <c r="E18" s="204"/>
      <c r="F18" s="203"/>
      <c r="G18" s="203"/>
      <c r="H18" s="205"/>
      <c r="I18" s="206"/>
      <c r="J18" s="206"/>
      <c r="K18" s="206"/>
      <c r="L18" s="206"/>
      <c r="M18" s="206"/>
      <c r="N18" s="206"/>
      <c r="O18" s="206"/>
      <c r="P18" s="206"/>
      <c r="Q18" s="207"/>
      <c r="R18" s="207"/>
      <c r="S18" s="207"/>
      <c r="T18" s="207"/>
      <c r="U18" s="208"/>
      <c r="V18" s="209"/>
      <c r="W18" s="206"/>
      <c r="X18" s="206"/>
      <c r="Y18" s="206"/>
      <c r="Z18" s="206"/>
      <c r="AA18" s="206"/>
      <c r="AB18" s="206"/>
      <c r="AC18" s="206"/>
    </row>
    <row r="19" spans="1:29" s="17" customFormat="1" ht="15" customHeight="1" x14ac:dyDescent="0.2">
      <c r="A19" s="210" t="s">
        <v>638</v>
      </c>
      <c r="B19" s="202"/>
      <c r="C19" s="203"/>
      <c r="D19" s="203"/>
      <c r="E19" s="204"/>
      <c r="F19" s="203"/>
      <c r="G19" s="203"/>
      <c r="H19" s="205"/>
      <c r="I19" s="206"/>
      <c r="J19" s="206"/>
      <c r="K19" s="206"/>
      <c r="L19" s="206"/>
      <c r="M19" s="206"/>
      <c r="N19" s="206"/>
      <c r="O19" s="206"/>
      <c r="P19" s="206"/>
      <c r="Q19" s="207"/>
      <c r="R19" s="207"/>
      <c r="S19" s="207"/>
      <c r="T19" s="207"/>
      <c r="U19" s="208"/>
      <c r="V19" s="209"/>
      <c r="W19" s="206"/>
      <c r="X19" s="206"/>
      <c r="Y19" s="206"/>
      <c r="Z19" s="206"/>
      <c r="AA19" s="206"/>
      <c r="AB19" s="206"/>
      <c r="AC19" s="206"/>
    </row>
    <row r="20" spans="1:29" s="17" customFormat="1" ht="13.5" x14ac:dyDescent="0.2">
      <c r="A20" s="202" t="s">
        <v>636</v>
      </c>
      <c r="B20" s="202"/>
      <c r="C20" s="202"/>
      <c r="D20" s="202"/>
      <c r="E20" s="211"/>
      <c r="F20" s="202"/>
      <c r="G20" s="202"/>
      <c r="H20" s="212"/>
      <c r="I20" s="213"/>
      <c r="J20" s="213"/>
      <c r="K20" s="213"/>
      <c r="L20" s="213"/>
      <c r="M20" s="213"/>
      <c r="N20" s="213"/>
      <c r="O20" s="213"/>
      <c r="P20" s="213"/>
      <c r="Q20" s="214"/>
      <c r="R20" s="214"/>
      <c r="S20" s="214"/>
      <c r="T20" s="214"/>
      <c r="U20" s="215"/>
      <c r="V20" s="216"/>
      <c r="W20" s="213"/>
      <c r="X20" s="213"/>
      <c r="Y20" s="213"/>
      <c r="Z20" s="213"/>
      <c r="AA20" s="213"/>
      <c r="AB20" s="213"/>
      <c r="AC20" s="213"/>
    </row>
    <row r="21" spans="1:29" s="17" customFormat="1" ht="13.5" x14ac:dyDescent="0.2">
      <c r="A21" s="217" t="s">
        <v>637</v>
      </c>
      <c r="B21" s="211"/>
      <c r="C21" s="202"/>
      <c r="D21" s="202"/>
      <c r="E21" s="211"/>
      <c r="F21" s="202"/>
      <c r="G21" s="202"/>
      <c r="H21" s="212"/>
      <c r="I21" s="213"/>
      <c r="J21" s="213"/>
      <c r="K21" s="213"/>
      <c r="L21" s="213"/>
      <c r="M21" s="213"/>
      <c r="N21" s="213"/>
      <c r="O21" s="213"/>
      <c r="P21" s="213"/>
      <c r="Q21" s="214"/>
      <c r="R21" s="214"/>
      <c r="S21" s="214"/>
      <c r="T21" s="214"/>
      <c r="U21" s="215"/>
      <c r="V21" s="216"/>
      <c r="W21" s="213"/>
      <c r="X21" s="213"/>
      <c r="Y21" s="213"/>
      <c r="Z21" s="213"/>
      <c r="AA21" s="213"/>
      <c r="AB21" s="213"/>
      <c r="AC21" s="213"/>
    </row>
    <row r="22" spans="1:29" s="17" customFormat="1" ht="20.100000000000001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7"/>
      <c r="R22" s="7"/>
      <c r="S22" s="7"/>
      <c r="T22" s="7"/>
      <c r="U22" s="7"/>
      <c r="V22" s="80"/>
      <c r="AB22" s="223"/>
      <c r="AC22" s="223"/>
    </row>
    <row r="23" spans="1:29" s="17" customFormat="1" ht="20.100000000000001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7"/>
      <c r="R23" s="7"/>
      <c r="S23" s="7"/>
      <c r="T23" s="7"/>
      <c r="U23" s="7"/>
      <c r="V23" s="80"/>
      <c r="AB23" s="223"/>
      <c r="AC23" s="223"/>
    </row>
    <row r="24" spans="1:29" s="17" customFormat="1" ht="20.100000000000001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7"/>
      <c r="R24" s="7"/>
      <c r="S24" s="7"/>
      <c r="T24" s="7"/>
      <c r="U24" s="7"/>
      <c r="V24" s="80"/>
      <c r="AB24" s="223"/>
      <c r="AC24" s="223"/>
    </row>
    <row r="25" spans="1:29" s="17" customFormat="1" ht="20.100000000000001" customHeight="1" x14ac:dyDescent="0.2">
      <c r="A25" s="50"/>
      <c r="B25" s="50"/>
      <c r="Q25" s="25"/>
      <c r="R25" s="25"/>
      <c r="S25" s="25"/>
      <c r="T25" s="25"/>
      <c r="U25" s="25"/>
      <c r="V25" s="80"/>
      <c r="AB25" s="223"/>
      <c r="AC25" s="223"/>
    </row>
    <row r="26" spans="1:29" s="17" customFormat="1" ht="20.100000000000001" customHeight="1" x14ac:dyDescent="0.2">
      <c r="A26" s="147"/>
      <c r="B26" s="50"/>
      <c r="Q26" s="25"/>
      <c r="R26" s="25"/>
      <c r="S26" s="25"/>
      <c r="T26" s="25"/>
      <c r="U26" s="25"/>
      <c r="V26" s="80"/>
    </row>
    <row r="27" spans="1:29" s="17" customFormat="1" ht="20.10000000000000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6"/>
      <c r="R27" s="6"/>
      <c r="S27" s="6"/>
      <c r="T27" s="6"/>
      <c r="U27" s="6"/>
      <c r="V27" s="81"/>
      <c r="W27" s="1"/>
      <c r="X27" s="1"/>
      <c r="Y27" s="1"/>
      <c r="Z27" s="1"/>
      <c r="AA27" s="1"/>
      <c r="AB27" s="1"/>
      <c r="AC27" s="1"/>
    </row>
    <row r="28" spans="1:29" s="17" customFormat="1" ht="20.10000000000000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6"/>
      <c r="R28" s="6"/>
      <c r="S28" s="6"/>
      <c r="T28" s="6"/>
      <c r="U28" s="6"/>
      <c r="V28" s="81"/>
      <c r="W28" s="1"/>
      <c r="X28" s="1"/>
      <c r="Y28" s="1"/>
      <c r="Z28" s="1"/>
      <c r="AA28" s="1"/>
      <c r="AB28" s="1"/>
      <c r="AC28" s="1"/>
    </row>
    <row r="29" spans="1:29" s="17" customFormat="1" ht="20.100000000000001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7"/>
      <c r="R29" s="7"/>
      <c r="S29" s="7"/>
      <c r="T29" s="7"/>
      <c r="U29" s="7"/>
      <c r="V29" s="80"/>
      <c r="X29" s="25"/>
      <c r="Y29" s="25"/>
      <c r="Z29" s="25"/>
      <c r="AA29" s="25"/>
      <c r="AB29" s="7"/>
      <c r="AC29" s="7"/>
    </row>
    <row r="30" spans="1:29" s="17" customFormat="1" ht="20.100000000000001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7"/>
      <c r="R30" s="7"/>
      <c r="S30" s="7"/>
      <c r="T30" s="7"/>
      <c r="U30" s="7"/>
      <c r="V30" s="80"/>
      <c r="X30" s="25"/>
      <c r="Y30" s="25"/>
      <c r="Z30" s="25"/>
      <c r="AA30" s="25"/>
      <c r="AB30" s="7"/>
      <c r="AC30" s="7"/>
    </row>
    <row r="31" spans="1:29" s="17" customFormat="1" ht="20.100000000000001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7"/>
      <c r="R31" s="7"/>
      <c r="S31" s="7"/>
      <c r="T31" s="7"/>
      <c r="U31" s="7"/>
      <c r="V31" s="80"/>
      <c r="X31" s="25"/>
      <c r="Y31" s="25"/>
      <c r="Z31" s="25"/>
      <c r="AA31" s="25"/>
      <c r="AB31" s="7"/>
      <c r="AC31" s="7"/>
    </row>
    <row r="32" spans="1:29" s="17" customFormat="1" ht="20.100000000000001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7"/>
      <c r="R32" s="7"/>
      <c r="S32" s="7"/>
      <c r="T32" s="7"/>
      <c r="U32" s="7"/>
      <c r="V32" s="80"/>
      <c r="X32" s="25"/>
      <c r="Y32" s="25"/>
      <c r="Z32" s="25"/>
      <c r="AA32" s="25"/>
      <c r="AB32" s="7"/>
      <c r="AC32" s="7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X33" s="25"/>
      <c r="Y33" s="25"/>
      <c r="Z33" s="25"/>
      <c r="AA33" s="25"/>
      <c r="AB33" s="7"/>
      <c r="AC33" s="7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X34" s="25"/>
      <c r="Y34" s="25"/>
      <c r="Z34" s="25"/>
      <c r="AA34" s="25"/>
      <c r="AB34" s="7"/>
      <c r="AC34" s="7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7"/>
      <c r="AC35" s="7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7"/>
      <c r="AC36" s="7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7"/>
      <c r="AC37" s="7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7"/>
      <c r="AC38" s="7"/>
    </row>
    <row r="39" spans="1:29" s="17" customFormat="1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X39" s="25"/>
      <c r="Y39" s="25"/>
      <c r="Z39" s="25"/>
      <c r="AA39" s="25"/>
      <c r="AB39" s="7"/>
      <c r="AC39" s="7"/>
    </row>
    <row r="40" spans="1:29" s="17" customFormat="1" ht="20.100000000000001" customHeight="1" x14ac:dyDescent="0.2">
      <c r="A40" s="50"/>
      <c r="B40" s="50"/>
      <c r="Q40" s="25"/>
      <c r="R40" s="25"/>
      <c r="S40" s="25"/>
      <c r="T40" s="25"/>
      <c r="U40" s="25"/>
      <c r="V40" s="80"/>
      <c r="X40" s="25"/>
      <c r="Y40" s="25"/>
      <c r="Z40" s="25"/>
      <c r="AA40" s="25"/>
      <c r="AB40" s="7"/>
      <c r="AC40" s="7"/>
    </row>
    <row r="41" spans="1:29" s="17" customFormat="1" ht="20.100000000000001" customHeight="1" x14ac:dyDescent="0.2">
      <c r="A41" s="147"/>
      <c r="B41" s="50"/>
      <c r="Q41" s="25"/>
      <c r="R41" s="25"/>
      <c r="S41" s="25"/>
      <c r="T41" s="25"/>
      <c r="U41" s="25"/>
      <c r="V41" s="80"/>
      <c r="X41" s="25"/>
      <c r="Y41" s="25"/>
      <c r="Z41" s="25"/>
      <c r="AA41" s="25"/>
      <c r="AB41" s="25"/>
      <c r="AC41" s="25"/>
    </row>
    <row r="42" spans="1:29" x14ac:dyDescent="0.2">
      <c r="Q42" s="6"/>
      <c r="R42" s="6"/>
      <c r="S42" s="6"/>
      <c r="T42" s="6"/>
      <c r="U42" s="6"/>
    </row>
    <row r="43" spans="1:29" x14ac:dyDescent="0.2">
      <c r="Q43" s="6"/>
      <c r="R43" s="6"/>
      <c r="S43" s="6"/>
      <c r="T43" s="6"/>
      <c r="U43" s="6"/>
    </row>
    <row r="44" spans="1:29" ht="20.100000000000001" customHeight="1" x14ac:dyDescent="0.2">
      <c r="Q44" s="6"/>
      <c r="R44" s="6"/>
      <c r="S44" s="6"/>
      <c r="T44" s="6"/>
      <c r="U44" s="6"/>
    </row>
    <row r="45" spans="1:29" ht="20.100000000000001" customHeight="1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B48" s="50"/>
      <c r="C48" s="50"/>
      <c r="Q48" s="6"/>
      <c r="R48" s="6"/>
      <c r="S48" s="6"/>
      <c r="T48" s="6"/>
      <c r="U48" s="6"/>
    </row>
    <row r="49" spans="2:21" ht="20.100000000000001" customHeight="1" x14ac:dyDescent="0.2">
      <c r="B49" s="147"/>
      <c r="C49" s="50"/>
      <c r="Q49" s="6"/>
      <c r="R49" s="6"/>
      <c r="S49" s="6"/>
      <c r="T49" s="6"/>
      <c r="U49" s="6"/>
    </row>
    <row r="50" spans="2:21" ht="20.100000000000001" customHeight="1" x14ac:dyDescent="0.2">
      <c r="Q50" s="6"/>
      <c r="R50" s="6"/>
      <c r="S50" s="6"/>
      <c r="T50" s="6"/>
      <c r="U50" s="6"/>
    </row>
  </sheetData>
  <mergeCells count="3">
    <mergeCell ref="A4:A5"/>
    <mergeCell ref="A17:B17"/>
    <mergeCell ref="C4:AC4"/>
  </mergeCells>
  <pageMargins left="0.98425196850393704" right="0.98425196850393704" top="0.78740157480314965" bottom="0.78740157480314965" header="0.51181102362204722" footer="0.51181102362204722"/>
  <pageSetup paperSize="9" orientation="landscape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52"/>
  <sheetViews>
    <sheetView showGridLines="0" topLeftCell="A10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8.85546875" style="1" customWidth="1"/>
    <col min="3" max="16" width="9.7109375" style="1" hidden="1" customWidth="1"/>
    <col min="17" max="21" width="15.7109375" style="1" hidden="1" customWidth="1"/>
    <col min="22" max="22" width="15.7109375" style="81" hidden="1" customWidth="1"/>
    <col min="23" max="23" width="15.7109375" style="1" hidden="1" customWidth="1"/>
    <col min="24" max="24" width="15.7109375" style="6" hidden="1" customWidth="1"/>
    <col min="25" max="29" width="15.7109375" style="6" customWidth="1"/>
    <col min="30" max="16384" width="9.140625" style="1"/>
  </cols>
  <sheetData>
    <row r="1" spans="1:29" s="12" customFormat="1" ht="20.100000000000001" customHeight="1" x14ac:dyDescent="0.25">
      <c r="A1" s="27" t="s">
        <v>577</v>
      </c>
      <c r="B1" s="28"/>
      <c r="C1" s="28"/>
      <c r="D1" s="28"/>
      <c r="E1" s="29"/>
      <c r="F1" s="28"/>
      <c r="G1" s="28"/>
      <c r="H1" s="3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578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26">
        <v>1</v>
      </c>
      <c r="B6" s="187" t="s">
        <v>153</v>
      </c>
      <c r="C6" s="35">
        <v>21835</v>
      </c>
      <c r="D6" s="35">
        <v>17893</v>
      </c>
      <c r="E6" s="35">
        <v>15593</v>
      </c>
      <c r="F6" s="35">
        <v>23206</v>
      </c>
      <c r="G6" s="35">
        <v>23591</v>
      </c>
      <c r="H6" s="35">
        <v>28901</v>
      </c>
      <c r="I6" s="35">
        <v>30353</v>
      </c>
      <c r="J6" s="35">
        <v>30353</v>
      </c>
      <c r="K6" s="35">
        <v>31424</v>
      </c>
      <c r="L6" s="35">
        <v>31472</v>
      </c>
      <c r="M6" s="35">
        <v>35217</v>
      </c>
      <c r="N6" s="35">
        <v>2209</v>
      </c>
      <c r="O6" s="35">
        <v>350</v>
      </c>
      <c r="P6" s="35">
        <v>0</v>
      </c>
      <c r="Q6" s="7">
        <v>2397</v>
      </c>
      <c r="R6" s="86">
        <v>2920</v>
      </c>
      <c r="S6" s="86">
        <v>2596</v>
      </c>
      <c r="T6" s="86">
        <v>2492</v>
      </c>
      <c r="U6" s="86">
        <v>2632</v>
      </c>
      <c r="V6" s="89">
        <v>1462.9</v>
      </c>
      <c r="W6" s="89">
        <v>2743</v>
      </c>
      <c r="X6" s="49">
        <v>2768</v>
      </c>
      <c r="Y6" s="49">
        <v>3244</v>
      </c>
      <c r="Z6" s="49">
        <v>3244</v>
      </c>
      <c r="AA6" s="49">
        <v>3244</v>
      </c>
      <c r="AB6" s="49">
        <v>0</v>
      </c>
      <c r="AC6" s="49">
        <f>'[1]SumSel '!AC6-'[2]SumSel '!AC6</f>
        <v>397.97222764365779</v>
      </c>
    </row>
    <row r="7" spans="1:29" s="17" customFormat="1" ht="20.100000000000001" customHeight="1" x14ac:dyDescent="0.25">
      <c r="A7" s="26">
        <v>2</v>
      </c>
      <c r="B7" s="187" t="s">
        <v>154</v>
      </c>
      <c r="C7" s="35">
        <v>3206</v>
      </c>
      <c r="D7" s="35">
        <v>3206</v>
      </c>
      <c r="E7" s="35">
        <v>0</v>
      </c>
      <c r="F7" s="35">
        <v>0</v>
      </c>
      <c r="G7" s="35">
        <v>1206</v>
      </c>
      <c r="H7" s="35">
        <v>1206</v>
      </c>
      <c r="I7" s="35">
        <v>3272</v>
      </c>
      <c r="J7" s="35">
        <v>1206</v>
      </c>
      <c r="K7" s="35">
        <v>903</v>
      </c>
      <c r="L7" s="35">
        <v>903</v>
      </c>
      <c r="M7" s="35">
        <v>1000</v>
      </c>
      <c r="N7" s="35">
        <v>1000</v>
      </c>
      <c r="O7" s="35">
        <v>650</v>
      </c>
      <c r="P7" s="35">
        <v>0</v>
      </c>
      <c r="Q7" s="7">
        <v>423</v>
      </c>
      <c r="R7" s="86">
        <v>423</v>
      </c>
      <c r="S7" s="86">
        <v>650</v>
      </c>
      <c r="T7" s="86">
        <v>650</v>
      </c>
      <c r="U7" s="86">
        <v>868</v>
      </c>
      <c r="V7" s="89">
        <v>28625.73</v>
      </c>
      <c r="W7" s="89">
        <v>650</v>
      </c>
      <c r="X7" s="49">
        <v>650</v>
      </c>
      <c r="Y7" s="49">
        <v>650</v>
      </c>
      <c r="Z7" s="49">
        <v>5650</v>
      </c>
      <c r="AA7" s="49">
        <v>5650</v>
      </c>
      <c r="AB7" s="49">
        <v>0</v>
      </c>
      <c r="AC7" s="49">
        <f>'[1]SumSel '!AC7-'[2]SumSel '!AC7</f>
        <v>0</v>
      </c>
    </row>
    <row r="8" spans="1:29" s="17" customFormat="1" ht="20.100000000000001" customHeight="1" x14ac:dyDescent="0.25">
      <c r="A8" s="26">
        <v>3</v>
      </c>
      <c r="B8" s="187" t="s">
        <v>155</v>
      </c>
      <c r="C8" s="35">
        <v>6646</v>
      </c>
      <c r="D8" s="35">
        <v>7655</v>
      </c>
      <c r="E8" s="35">
        <v>7582</v>
      </c>
      <c r="F8" s="35">
        <v>7060</v>
      </c>
      <c r="G8" s="35">
        <v>7196</v>
      </c>
      <c r="H8" s="35">
        <v>7169</v>
      </c>
      <c r="I8" s="35">
        <v>4806</v>
      </c>
      <c r="J8" s="35">
        <v>5043</v>
      </c>
      <c r="K8" s="35">
        <v>5073</v>
      </c>
      <c r="L8" s="35">
        <v>5073</v>
      </c>
      <c r="M8" s="35">
        <v>5707</v>
      </c>
      <c r="N8" s="35">
        <v>5475</v>
      </c>
      <c r="O8" s="35">
        <v>5820</v>
      </c>
      <c r="P8" s="35">
        <v>0</v>
      </c>
      <c r="Q8" s="7">
        <v>5635</v>
      </c>
      <c r="R8" s="86">
        <v>5635</v>
      </c>
      <c r="S8" s="86">
        <v>6677</v>
      </c>
      <c r="T8" s="86">
        <v>5842</v>
      </c>
      <c r="U8" s="86">
        <v>5998</v>
      </c>
      <c r="V8" s="89">
        <v>3171</v>
      </c>
      <c r="W8" s="89">
        <v>6054</v>
      </c>
      <c r="X8" s="49">
        <v>6054</v>
      </c>
      <c r="Y8" s="49">
        <v>6054</v>
      </c>
      <c r="Z8" s="49">
        <v>6129</v>
      </c>
      <c r="AA8" s="49">
        <v>6124</v>
      </c>
      <c r="AB8" s="49">
        <v>0</v>
      </c>
      <c r="AC8" s="49">
        <f>'[1]SumSel '!AC8-'[2]SumSel '!AC8</f>
        <v>11040.709572757323</v>
      </c>
    </row>
    <row r="9" spans="1:29" s="17" customFormat="1" ht="20.100000000000001" customHeight="1" x14ac:dyDescent="0.25">
      <c r="A9" s="26">
        <v>4</v>
      </c>
      <c r="B9" s="188" t="s">
        <v>156</v>
      </c>
      <c r="C9" s="35">
        <v>22887</v>
      </c>
      <c r="D9" s="35">
        <v>24527</v>
      </c>
      <c r="E9" s="35">
        <v>25122</v>
      </c>
      <c r="F9" s="35">
        <v>25838</v>
      </c>
      <c r="G9" s="35">
        <v>25475</v>
      </c>
      <c r="H9" s="35">
        <v>25475</v>
      </c>
      <c r="I9" s="35">
        <v>27752</v>
      </c>
      <c r="J9" s="35">
        <v>21969</v>
      </c>
      <c r="K9" s="35">
        <v>26105</v>
      </c>
      <c r="L9" s="35">
        <v>21094</v>
      </c>
      <c r="M9" s="35">
        <v>24243</v>
      </c>
      <c r="N9" s="35">
        <v>24243</v>
      </c>
      <c r="O9" s="35">
        <v>9781</v>
      </c>
      <c r="P9" s="35">
        <v>0</v>
      </c>
      <c r="Q9" s="7">
        <v>14613</v>
      </c>
      <c r="R9" s="86">
        <v>16143</v>
      </c>
      <c r="S9" s="86">
        <v>14994</v>
      </c>
      <c r="T9" s="86">
        <v>15166</v>
      </c>
      <c r="U9" s="86">
        <v>15317</v>
      </c>
      <c r="V9" s="89">
        <v>7435.12</v>
      </c>
      <c r="W9" s="89">
        <v>15077</v>
      </c>
      <c r="X9" s="49">
        <v>15720</v>
      </c>
      <c r="Y9" s="49">
        <v>15364</v>
      </c>
      <c r="Z9" s="49">
        <v>16434.5</v>
      </c>
      <c r="AA9" s="49">
        <v>17570.5</v>
      </c>
      <c r="AB9" s="49">
        <v>0</v>
      </c>
      <c r="AC9" s="49">
        <f>'[1]SumSel '!AC9-'[2]SumSel '!AC9</f>
        <v>10416.160275947117</v>
      </c>
    </row>
    <row r="10" spans="1:29" s="17" customFormat="1" ht="20.100000000000001" customHeight="1" x14ac:dyDescent="0.25">
      <c r="A10" s="26">
        <v>5</v>
      </c>
      <c r="B10" s="188" t="s">
        <v>157</v>
      </c>
      <c r="C10" s="35">
        <v>23036</v>
      </c>
      <c r="D10" s="35">
        <v>10667</v>
      </c>
      <c r="E10" s="35">
        <v>13700</v>
      </c>
      <c r="F10" s="35">
        <v>14176</v>
      </c>
      <c r="G10" s="35">
        <v>14384</v>
      </c>
      <c r="H10" s="35">
        <v>13424</v>
      </c>
      <c r="I10" s="35">
        <v>13322</v>
      </c>
      <c r="J10" s="35">
        <v>13542</v>
      </c>
      <c r="K10" s="35">
        <v>11127</v>
      </c>
      <c r="L10" s="35">
        <v>12930</v>
      </c>
      <c r="M10" s="35">
        <v>12352</v>
      </c>
      <c r="N10" s="35">
        <v>11515</v>
      </c>
      <c r="O10" s="35">
        <v>8301</v>
      </c>
      <c r="P10" s="35">
        <v>0</v>
      </c>
      <c r="Q10" s="7">
        <v>11804</v>
      </c>
      <c r="R10" s="86">
        <v>12855</v>
      </c>
      <c r="S10" s="86">
        <v>13118</v>
      </c>
      <c r="T10" s="86">
        <v>13002</v>
      </c>
      <c r="U10" s="86">
        <v>13215</v>
      </c>
      <c r="V10" s="89">
        <v>13656.75</v>
      </c>
      <c r="W10" s="89">
        <v>13597</v>
      </c>
      <c r="X10" s="49">
        <v>12989</v>
      </c>
      <c r="Y10" s="49">
        <v>12423</v>
      </c>
      <c r="Z10" s="49">
        <v>13258</v>
      </c>
      <c r="AA10" s="49">
        <v>13597</v>
      </c>
      <c r="AB10" s="49">
        <v>0</v>
      </c>
      <c r="AC10" s="49">
        <f>'[1]SumSel '!AC10-'[2]SumSel '!AC10</f>
        <v>10713.120915899583</v>
      </c>
    </row>
    <row r="11" spans="1:29" s="17" customFormat="1" ht="20.100000000000001" customHeight="1" x14ac:dyDescent="0.25">
      <c r="A11" s="26">
        <v>6</v>
      </c>
      <c r="B11" s="188" t="s">
        <v>158</v>
      </c>
      <c r="C11" s="35">
        <v>503</v>
      </c>
      <c r="D11" s="35">
        <v>503</v>
      </c>
      <c r="E11" s="35">
        <v>514</v>
      </c>
      <c r="F11" s="35">
        <v>2963</v>
      </c>
      <c r="G11" s="35">
        <v>2963</v>
      </c>
      <c r="H11" s="35">
        <v>3265</v>
      </c>
      <c r="I11" s="35">
        <v>2845</v>
      </c>
      <c r="J11" s="35">
        <v>2845</v>
      </c>
      <c r="K11" s="35">
        <v>2625</v>
      </c>
      <c r="L11" s="35">
        <v>140</v>
      </c>
      <c r="M11" s="35">
        <v>140</v>
      </c>
      <c r="N11" s="35">
        <v>140</v>
      </c>
      <c r="O11" s="35">
        <v>195</v>
      </c>
      <c r="P11" s="35">
        <v>0</v>
      </c>
      <c r="Q11" s="7">
        <v>140</v>
      </c>
      <c r="R11" s="86">
        <v>140</v>
      </c>
      <c r="S11" s="86">
        <v>140</v>
      </c>
      <c r="T11" s="86">
        <v>140</v>
      </c>
      <c r="U11" s="86">
        <v>0</v>
      </c>
      <c r="V11" s="89">
        <v>745.9</v>
      </c>
      <c r="W11" s="89">
        <v>0</v>
      </c>
      <c r="X11" s="49">
        <v>0</v>
      </c>
      <c r="Y11" s="49" t="s">
        <v>48</v>
      </c>
      <c r="Z11" s="49">
        <v>0</v>
      </c>
      <c r="AA11" s="49">
        <v>0</v>
      </c>
      <c r="AB11" s="49">
        <v>0</v>
      </c>
      <c r="AC11" s="49">
        <f>'[1]SumSel '!AC11-'[2]SumSel '!AC11</f>
        <v>0</v>
      </c>
    </row>
    <row r="12" spans="1:29" s="17" customFormat="1" ht="20.100000000000001" customHeight="1" x14ac:dyDescent="0.25">
      <c r="A12" s="26">
        <v>7</v>
      </c>
      <c r="B12" s="188" t="s">
        <v>159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2485</v>
      </c>
      <c r="M12" s="35">
        <v>0</v>
      </c>
      <c r="N12" s="35">
        <v>446</v>
      </c>
      <c r="O12" s="35">
        <v>0</v>
      </c>
      <c r="P12" s="35">
        <v>0</v>
      </c>
      <c r="Q12" s="7">
        <v>0</v>
      </c>
      <c r="R12" s="86">
        <v>0</v>
      </c>
      <c r="S12" s="86">
        <v>0</v>
      </c>
      <c r="T12" s="86">
        <v>0</v>
      </c>
      <c r="U12" s="86">
        <v>0</v>
      </c>
      <c r="V12" s="89">
        <v>74711.16</v>
      </c>
      <c r="W12" s="89">
        <v>0</v>
      </c>
      <c r="X12" s="49">
        <v>0</v>
      </c>
      <c r="Y12" s="49" t="s">
        <v>48</v>
      </c>
      <c r="Z12" s="49">
        <v>0</v>
      </c>
      <c r="AA12" s="49">
        <v>0</v>
      </c>
      <c r="AB12" s="49">
        <v>0</v>
      </c>
      <c r="AC12" s="49">
        <f>'[1]SumSel '!AC12-'[2]SumSel '!AC12</f>
        <v>14927.863798063277</v>
      </c>
    </row>
    <row r="13" spans="1:29" s="17" customFormat="1" ht="20.100000000000001" customHeight="1" x14ac:dyDescent="0.25">
      <c r="A13" s="26">
        <v>8</v>
      </c>
      <c r="B13" s="189" t="s">
        <v>160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8945</v>
      </c>
      <c r="O13" s="35">
        <v>2834</v>
      </c>
      <c r="P13" s="35">
        <v>0</v>
      </c>
      <c r="Q13" s="7">
        <v>9880</v>
      </c>
      <c r="R13" s="86">
        <v>10619</v>
      </c>
      <c r="S13" s="86">
        <v>12340</v>
      </c>
      <c r="T13" s="86">
        <v>12737</v>
      </c>
      <c r="U13" s="86">
        <v>13503</v>
      </c>
      <c r="V13" s="89">
        <v>143.56</v>
      </c>
      <c r="W13" s="89">
        <v>14687</v>
      </c>
      <c r="X13" s="49">
        <v>15618</v>
      </c>
      <c r="Y13" s="49">
        <v>15957</v>
      </c>
      <c r="Z13" s="49">
        <v>16090</v>
      </c>
      <c r="AA13" s="49">
        <v>16205</v>
      </c>
      <c r="AB13" s="49">
        <v>0</v>
      </c>
      <c r="AC13" s="49">
        <f>'[1]SumSel '!AC13-'[2]SumSel '!AC13</f>
        <v>1976.1467314215761</v>
      </c>
    </row>
    <row r="14" spans="1:29" s="17" customFormat="1" ht="20.100000000000001" customHeight="1" x14ac:dyDescent="0.25">
      <c r="A14" s="26">
        <v>9</v>
      </c>
      <c r="B14" s="188" t="s">
        <v>161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25427</v>
      </c>
      <c r="O14" s="35">
        <v>25202</v>
      </c>
      <c r="P14" s="35">
        <v>0</v>
      </c>
      <c r="Q14" s="7">
        <v>27715</v>
      </c>
      <c r="R14" s="86">
        <v>30783</v>
      </c>
      <c r="S14" s="86">
        <v>34671</v>
      </c>
      <c r="T14" s="86">
        <v>35669</v>
      </c>
      <c r="U14" s="86">
        <v>36856</v>
      </c>
      <c r="V14" s="89">
        <v>22769.71</v>
      </c>
      <c r="W14" s="89">
        <v>37787</v>
      </c>
      <c r="X14" s="49">
        <v>38094</v>
      </c>
      <c r="Y14" s="49">
        <v>43481</v>
      </c>
      <c r="Z14" s="49">
        <v>44234</v>
      </c>
      <c r="AA14" s="49">
        <v>41027</v>
      </c>
      <c r="AB14" s="49">
        <v>0</v>
      </c>
      <c r="AC14" s="49">
        <f>'[1]SumSel '!AC14-'[2]SumSel '!AC14</f>
        <v>44540.78022051289</v>
      </c>
    </row>
    <row r="15" spans="1:29" s="17" customFormat="1" ht="20.100000000000001" customHeight="1" x14ac:dyDescent="0.25">
      <c r="A15" s="26">
        <v>10</v>
      </c>
      <c r="B15" s="188" t="s">
        <v>162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7">
        <v>0</v>
      </c>
      <c r="R15" s="86">
        <v>0</v>
      </c>
      <c r="S15" s="86">
        <v>0</v>
      </c>
      <c r="T15" s="86">
        <v>0</v>
      </c>
      <c r="U15" s="86">
        <v>0</v>
      </c>
      <c r="V15" s="89" t="s">
        <v>48</v>
      </c>
      <c r="W15" s="89">
        <v>0</v>
      </c>
      <c r="X15" s="49">
        <v>0</v>
      </c>
      <c r="Y15" s="49" t="s">
        <v>48</v>
      </c>
      <c r="Z15" s="49">
        <v>0</v>
      </c>
      <c r="AA15" s="49">
        <v>0</v>
      </c>
      <c r="AB15" s="49">
        <v>0</v>
      </c>
      <c r="AC15" s="49">
        <f>'[1]SumSel '!AC15-'[2]SumSel '!AC15</f>
        <v>5748.8246403392914</v>
      </c>
    </row>
    <row r="16" spans="1:29" s="17" customFormat="1" ht="20.100000000000001" customHeight="1" x14ac:dyDescent="0.25">
      <c r="A16" s="26">
        <v>11</v>
      </c>
      <c r="B16" s="186" t="s">
        <v>163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25427</v>
      </c>
      <c r="O16" s="35">
        <v>25202</v>
      </c>
      <c r="P16" s="35">
        <v>0</v>
      </c>
      <c r="Q16" s="7">
        <v>12806</v>
      </c>
      <c r="R16" s="86">
        <v>12493</v>
      </c>
      <c r="S16" s="86">
        <v>11215</v>
      </c>
      <c r="T16" s="86">
        <v>11215</v>
      </c>
      <c r="U16" s="86">
        <v>12564</v>
      </c>
      <c r="V16" s="89">
        <v>10142.299999999999</v>
      </c>
      <c r="W16" s="89">
        <v>11301</v>
      </c>
      <c r="X16" s="49">
        <v>12286</v>
      </c>
      <c r="Y16" s="49">
        <v>13050</v>
      </c>
      <c r="Z16" s="49">
        <v>13050</v>
      </c>
      <c r="AA16" s="49">
        <v>13050</v>
      </c>
      <c r="AB16" s="49">
        <v>0</v>
      </c>
      <c r="AC16" s="49">
        <f>'[1]SumSel '!AC16-'[2]SumSel '!AC16</f>
        <v>7028.6775926977489</v>
      </c>
    </row>
    <row r="17" spans="1:29" s="17" customFormat="1" ht="20.100000000000001" customHeight="1" x14ac:dyDescent="0.25">
      <c r="A17" s="26">
        <v>12</v>
      </c>
      <c r="B17" s="186" t="s">
        <v>164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7"/>
      <c r="R17" s="86"/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7">
        <v>0</v>
      </c>
      <c r="Y17" s="7">
        <v>0</v>
      </c>
      <c r="Z17" s="7">
        <v>0</v>
      </c>
      <c r="AA17" s="7">
        <v>0</v>
      </c>
      <c r="AB17" s="49">
        <v>0</v>
      </c>
      <c r="AC17" s="49">
        <f>'[1]SumSel '!AC17-'[2]SumSel '!AC17</f>
        <v>-338.91938804826486</v>
      </c>
    </row>
    <row r="18" spans="1:29" s="17" customFormat="1" ht="20.100000000000001" customHeight="1" x14ac:dyDescent="0.25">
      <c r="A18" s="26">
        <v>13</v>
      </c>
      <c r="B18" s="186" t="s">
        <v>165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7"/>
      <c r="R18" s="86"/>
      <c r="S18" s="86"/>
      <c r="T18" s="86"/>
      <c r="U18" s="86"/>
      <c r="V18" s="86"/>
      <c r="W18" s="86"/>
      <c r="X18" s="7">
        <v>415</v>
      </c>
      <c r="Y18" s="7">
        <v>415</v>
      </c>
      <c r="Z18" s="7">
        <v>500</v>
      </c>
      <c r="AA18" s="7">
        <v>500</v>
      </c>
      <c r="AB18" s="49">
        <v>0</v>
      </c>
      <c r="AC18" s="49">
        <f>'[1]SumSel '!AC18-'[2]SumSel '!AC18</f>
        <v>656.13638041697368</v>
      </c>
    </row>
    <row r="19" spans="1:29" s="17" customFormat="1" ht="20.100000000000001" customHeight="1" x14ac:dyDescent="0.25">
      <c r="A19" s="26">
        <v>14</v>
      </c>
      <c r="B19" s="188" t="s">
        <v>166</v>
      </c>
      <c r="C19" s="35">
        <v>0</v>
      </c>
      <c r="D19" s="35">
        <v>0</v>
      </c>
      <c r="E19" s="35">
        <v>250</v>
      </c>
      <c r="F19" s="35">
        <v>330</v>
      </c>
      <c r="G19" s="35">
        <v>290</v>
      </c>
      <c r="H19" s="35">
        <v>175</v>
      </c>
      <c r="I19" s="35">
        <v>175</v>
      </c>
      <c r="J19" s="35">
        <v>175</v>
      </c>
      <c r="K19" s="35">
        <v>175</v>
      </c>
      <c r="L19" s="35">
        <v>185</v>
      </c>
      <c r="M19" s="35">
        <v>25</v>
      </c>
      <c r="N19" s="35">
        <v>0</v>
      </c>
      <c r="O19" s="35">
        <v>0</v>
      </c>
      <c r="P19" s="35">
        <v>0</v>
      </c>
      <c r="Q19" s="7">
        <v>0</v>
      </c>
      <c r="R19" s="86">
        <v>0</v>
      </c>
      <c r="S19" s="86">
        <v>0</v>
      </c>
      <c r="T19" s="86">
        <v>0</v>
      </c>
      <c r="U19" s="86">
        <v>0</v>
      </c>
      <c r="V19" s="89" t="s">
        <v>48</v>
      </c>
      <c r="W19" s="89">
        <v>0</v>
      </c>
      <c r="X19" s="49">
        <v>0</v>
      </c>
      <c r="Y19" s="49" t="s">
        <v>48</v>
      </c>
      <c r="Z19" s="49">
        <v>0</v>
      </c>
      <c r="AA19" s="49">
        <v>0</v>
      </c>
      <c r="AB19" s="49">
        <v>0</v>
      </c>
      <c r="AC19" s="49">
        <f>'[1]SumSel '!AC19-'[2]SumSel '!AC19</f>
        <v>603.82880369546956</v>
      </c>
    </row>
    <row r="20" spans="1:29" s="17" customFormat="1" ht="20.100000000000001" customHeight="1" x14ac:dyDescent="0.25">
      <c r="A20" s="26">
        <v>15</v>
      </c>
      <c r="B20" s="188" t="s">
        <v>167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7">
        <v>0</v>
      </c>
      <c r="R20" s="86">
        <v>0</v>
      </c>
      <c r="S20" s="86">
        <v>0</v>
      </c>
      <c r="T20" s="86">
        <v>0</v>
      </c>
      <c r="U20" s="86">
        <v>0</v>
      </c>
      <c r="V20" s="89" t="s">
        <v>48</v>
      </c>
      <c r="W20" s="89">
        <v>0</v>
      </c>
      <c r="X20" s="49">
        <v>0</v>
      </c>
      <c r="Y20" s="49" t="s">
        <v>48</v>
      </c>
      <c r="Z20" s="49">
        <v>0</v>
      </c>
      <c r="AA20" s="49">
        <v>0</v>
      </c>
      <c r="AB20" s="49">
        <v>0</v>
      </c>
      <c r="AC20" s="49">
        <f>'[1]SumSel '!AC20-'[2]SumSel '!AC20</f>
        <v>221.42041255992365</v>
      </c>
    </row>
    <row r="21" spans="1:29" s="17" customFormat="1" ht="20.100000000000001" customHeight="1" x14ac:dyDescent="0.25">
      <c r="A21" s="26">
        <v>16</v>
      </c>
      <c r="B21" s="188" t="s">
        <v>168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3200</v>
      </c>
      <c r="M21" s="35">
        <v>3061</v>
      </c>
      <c r="N21" s="35">
        <v>3225</v>
      </c>
      <c r="O21" s="35">
        <v>1367</v>
      </c>
      <c r="P21" s="35">
        <v>0</v>
      </c>
      <c r="Q21" s="7">
        <v>3400</v>
      </c>
      <c r="R21" s="86">
        <v>3400</v>
      </c>
      <c r="S21" s="86">
        <v>3400</v>
      </c>
      <c r="T21" s="86">
        <v>3500</v>
      </c>
      <c r="U21" s="86">
        <v>3449</v>
      </c>
      <c r="V21" s="89">
        <v>2910.12</v>
      </c>
      <c r="W21" s="89">
        <v>3407</v>
      </c>
      <c r="X21" s="49">
        <v>3412</v>
      </c>
      <c r="Y21" s="49">
        <v>3412</v>
      </c>
      <c r="Z21" s="49">
        <v>3392.3</v>
      </c>
      <c r="AA21" s="49">
        <v>3340.3</v>
      </c>
      <c r="AB21" s="49">
        <v>0</v>
      </c>
      <c r="AC21" s="49">
        <f>'[1]SumSel '!AC21-'[2]SumSel '!AC21</f>
        <v>2700.249049569914</v>
      </c>
    </row>
    <row r="22" spans="1:29" s="17" customFormat="1" ht="20.100000000000001" customHeight="1" x14ac:dyDescent="0.25">
      <c r="A22" s="26">
        <v>17</v>
      </c>
      <c r="B22" s="188" t="s">
        <v>169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1331</v>
      </c>
      <c r="M22" s="35">
        <v>1226</v>
      </c>
      <c r="N22" s="35">
        <v>1616</v>
      </c>
      <c r="O22" s="35">
        <v>1365</v>
      </c>
      <c r="P22" s="35">
        <v>0</v>
      </c>
      <c r="Q22" s="7">
        <v>1493</v>
      </c>
      <c r="R22" s="86">
        <v>1661</v>
      </c>
      <c r="S22" s="86">
        <v>1538</v>
      </c>
      <c r="T22" s="86">
        <v>1624</v>
      </c>
      <c r="U22" s="86">
        <v>1621</v>
      </c>
      <c r="V22" s="89">
        <v>1767.05</v>
      </c>
      <c r="W22" s="89">
        <v>2353</v>
      </c>
      <c r="X22" s="49">
        <v>1815</v>
      </c>
      <c r="Y22" s="49">
        <v>1637</v>
      </c>
      <c r="Z22" s="49">
        <v>1665</v>
      </c>
      <c r="AA22" s="49">
        <v>1665</v>
      </c>
      <c r="AB22" s="49">
        <v>0</v>
      </c>
      <c r="AC22" s="49">
        <f>'[1]SumSel '!AC22-'[2]SumSel '!AC22</f>
        <v>958.44465293768303</v>
      </c>
    </row>
    <row r="23" spans="1:29" s="17" customFormat="1" ht="20.100000000000001" customHeight="1" thickBot="1" x14ac:dyDescent="0.3">
      <c r="A23" s="248" t="s">
        <v>16</v>
      </c>
      <c r="B23" s="249"/>
      <c r="C23" s="22">
        <v>78113</v>
      </c>
      <c r="D23" s="22">
        <v>64451</v>
      </c>
      <c r="E23" s="22">
        <v>62761</v>
      </c>
      <c r="F23" s="22">
        <v>73573</v>
      </c>
      <c r="G23" s="22">
        <v>75105</v>
      </c>
      <c r="H23" s="22">
        <v>79615</v>
      </c>
      <c r="I23" s="22">
        <v>82525</v>
      </c>
      <c r="J23" s="22">
        <v>75133</v>
      </c>
      <c r="K23" s="22">
        <v>77432</v>
      </c>
      <c r="L23" s="22">
        <v>78813</v>
      </c>
      <c r="M23" s="22">
        <v>82971</v>
      </c>
      <c r="N23" s="22">
        <v>109668</v>
      </c>
      <c r="O23" s="22">
        <v>81067</v>
      </c>
      <c r="P23" s="22">
        <v>0</v>
      </c>
      <c r="Q23" s="23">
        <f t="shared" ref="Q23:X23" si="0">SUM(Q6:Q22)</f>
        <v>90306</v>
      </c>
      <c r="R23" s="79">
        <f t="shared" si="0"/>
        <v>97072</v>
      </c>
      <c r="S23" s="79">
        <f t="shared" si="0"/>
        <v>101339</v>
      </c>
      <c r="T23" s="79">
        <f t="shared" si="0"/>
        <v>102037</v>
      </c>
      <c r="U23" s="79">
        <f t="shared" si="0"/>
        <v>106023</v>
      </c>
      <c r="V23" s="79">
        <f t="shared" si="0"/>
        <v>167541.29999999999</v>
      </c>
      <c r="W23" s="79">
        <f t="shared" si="0"/>
        <v>107656</v>
      </c>
      <c r="X23" s="23">
        <f t="shared" si="0"/>
        <v>109821</v>
      </c>
      <c r="Y23" s="23">
        <f t="shared" ref="Y23:AC23" si="1">SUM(Y6:Y22)</f>
        <v>115687</v>
      </c>
      <c r="Z23" s="23">
        <f t="shared" si="1"/>
        <v>123646.8</v>
      </c>
      <c r="AA23" s="23">
        <f t="shared" si="1"/>
        <v>121972.8</v>
      </c>
      <c r="AB23" s="23">
        <f t="shared" si="1"/>
        <v>0</v>
      </c>
      <c r="AC23" s="23">
        <f t="shared" si="1"/>
        <v>111591.41588641418</v>
      </c>
    </row>
    <row r="24" spans="1:29" s="17" customFormat="1" ht="15" customHeight="1" x14ac:dyDescent="0.2">
      <c r="A24" s="201" t="s">
        <v>639</v>
      </c>
      <c r="B24" s="202"/>
      <c r="C24" s="203"/>
      <c r="D24" s="203"/>
      <c r="E24" s="204"/>
      <c r="F24" s="203"/>
      <c r="G24" s="203"/>
      <c r="H24" s="205"/>
      <c r="I24" s="206"/>
      <c r="J24" s="206"/>
      <c r="K24" s="206"/>
      <c r="L24" s="206"/>
      <c r="M24" s="206"/>
      <c r="N24" s="206"/>
      <c r="O24" s="206"/>
      <c r="P24" s="206"/>
      <c r="Q24" s="207"/>
      <c r="R24" s="207"/>
      <c r="S24" s="207"/>
      <c r="T24" s="207"/>
      <c r="U24" s="208"/>
      <c r="V24" s="209"/>
      <c r="W24" s="206"/>
      <c r="X24" s="206"/>
      <c r="Y24" s="206"/>
      <c r="Z24" s="206"/>
      <c r="AA24" s="206"/>
      <c r="AB24" s="206"/>
      <c r="AC24" s="206"/>
    </row>
    <row r="25" spans="1:29" s="17" customFormat="1" ht="15" customHeight="1" x14ac:dyDescent="0.2">
      <c r="A25" s="210" t="s">
        <v>638</v>
      </c>
      <c r="B25" s="202"/>
      <c r="C25" s="203"/>
      <c r="D25" s="203"/>
      <c r="E25" s="204"/>
      <c r="F25" s="203"/>
      <c r="G25" s="203"/>
      <c r="H25" s="205"/>
      <c r="I25" s="206"/>
      <c r="J25" s="206"/>
      <c r="K25" s="206"/>
      <c r="L25" s="206"/>
      <c r="M25" s="206"/>
      <c r="N25" s="206"/>
      <c r="O25" s="206"/>
      <c r="P25" s="206"/>
      <c r="Q25" s="207"/>
      <c r="R25" s="207"/>
      <c r="S25" s="207"/>
      <c r="T25" s="207"/>
      <c r="U25" s="208"/>
      <c r="V25" s="209"/>
      <c r="W25" s="206"/>
      <c r="X25" s="206"/>
      <c r="Y25" s="206"/>
      <c r="Z25" s="206"/>
      <c r="AA25" s="206"/>
      <c r="AB25" s="206"/>
      <c r="AC25" s="206"/>
    </row>
    <row r="26" spans="1:29" s="17" customFormat="1" ht="13.5" x14ac:dyDescent="0.2">
      <c r="A26" s="202" t="s">
        <v>636</v>
      </c>
      <c r="B26" s="202"/>
      <c r="C26" s="202"/>
      <c r="D26" s="202"/>
      <c r="E26" s="211"/>
      <c r="F26" s="202"/>
      <c r="G26" s="202"/>
      <c r="H26" s="212"/>
      <c r="I26" s="213"/>
      <c r="J26" s="213"/>
      <c r="K26" s="213"/>
      <c r="L26" s="213"/>
      <c r="M26" s="213"/>
      <c r="N26" s="213"/>
      <c r="O26" s="213"/>
      <c r="P26" s="213"/>
      <c r="Q26" s="214"/>
      <c r="R26" s="214"/>
      <c r="S26" s="214"/>
      <c r="T26" s="214"/>
      <c r="U26" s="215"/>
      <c r="V26" s="216"/>
      <c r="W26" s="213"/>
      <c r="X26" s="213"/>
      <c r="Y26" s="213"/>
      <c r="Z26" s="213"/>
      <c r="AA26" s="213"/>
      <c r="AB26" s="213"/>
      <c r="AC26" s="213"/>
    </row>
    <row r="27" spans="1:29" s="17" customFormat="1" ht="13.5" x14ac:dyDescent="0.2">
      <c r="A27" s="217" t="s">
        <v>637</v>
      </c>
      <c r="B27" s="211"/>
      <c r="C27" s="202"/>
      <c r="D27" s="202"/>
      <c r="E27" s="211"/>
      <c r="F27" s="202"/>
      <c r="G27" s="202"/>
      <c r="H27" s="212"/>
      <c r="I27" s="213"/>
      <c r="J27" s="213"/>
      <c r="K27" s="213"/>
      <c r="L27" s="213"/>
      <c r="M27" s="213"/>
      <c r="N27" s="213"/>
      <c r="O27" s="213"/>
      <c r="P27" s="213"/>
      <c r="Q27" s="214"/>
      <c r="R27" s="214"/>
      <c r="S27" s="214"/>
      <c r="T27" s="214"/>
      <c r="U27" s="215"/>
      <c r="V27" s="216"/>
      <c r="W27" s="213"/>
      <c r="X27" s="213"/>
      <c r="Y27" s="213"/>
      <c r="Z27" s="213"/>
      <c r="AA27" s="213"/>
      <c r="AB27" s="213"/>
      <c r="AC27" s="213"/>
    </row>
    <row r="28" spans="1:29" s="17" customFormat="1" ht="20.100000000000001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7"/>
      <c r="R28" s="7"/>
      <c r="S28" s="7"/>
      <c r="T28" s="7"/>
      <c r="U28" s="7"/>
      <c r="V28" s="80"/>
      <c r="AB28" s="223"/>
      <c r="AC28" s="223"/>
    </row>
    <row r="29" spans="1:29" s="17" customFormat="1" ht="20.100000000000001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7"/>
      <c r="R29" s="7"/>
      <c r="S29" s="7"/>
      <c r="T29" s="7"/>
      <c r="U29" s="7"/>
      <c r="V29" s="80"/>
      <c r="AB29" s="223"/>
      <c r="AC29" s="223"/>
    </row>
    <row r="30" spans="1:29" s="17" customFormat="1" ht="20.100000000000001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7"/>
      <c r="R30" s="7"/>
      <c r="S30" s="7"/>
      <c r="T30" s="7"/>
      <c r="U30" s="7"/>
      <c r="V30" s="80"/>
      <c r="AB30" s="223"/>
      <c r="AC30" s="223"/>
    </row>
    <row r="31" spans="1:29" s="17" customFormat="1" ht="20.100000000000001" customHeight="1" x14ac:dyDescent="0.2">
      <c r="A31" s="50"/>
      <c r="B31" s="50"/>
      <c r="Q31" s="25"/>
      <c r="R31" s="25"/>
      <c r="S31" s="25"/>
      <c r="T31" s="25"/>
      <c r="U31" s="25"/>
      <c r="V31" s="80"/>
      <c r="AB31" s="223"/>
      <c r="AC31" s="223"/>
    </row>
    <row r="32" spans="1:29" s="17" customFormat="1" ht="20.100000000000001" customHeight="1" x14ac:dyDescent="0.2">
      <c r="A32" s="147"/>
      <c r="B32" s="50"/>
      <c r="Q32" s="25"/>
      <c r="R32" s="25"/>
      <c r="S32" s="25"/>
      <c r="T32" s="25"/>
      <c r="U32" s="25"/>
      <c r="V32" s="80"/>
    </row>
    <row r="33" spans="1:29" s="17" customFormat="1" ht="20.10000000000000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6"/>
      <c r="R33" s="6"/>
      <c r="S33" s="6"/>
      <c r="T33" s="6"/>
      <c r="U33" s="6"/>
      <c r="V33" s="81"/>
      <c r="W33" s="1"/>
      <c r="X33" s="1"/>
      <c r="Y33" s="1"/>
      <c r="Z33" s="1"/>
      <c r="AA33" s="1"/>
      <c r="AB33" s="1"/>
      <c r="AC33" s="1"/>
    </row>
    <row r="34" spans="1:29" s="17" customFormat="1" ht="20.10000000000000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6"/>
      <c r="S34" s="6"/>
      <c r="T34" s="6"/>
      <c r="U34" s="6"/>
      <c r="V34" s="81"/>
      <c r="W34" s="1"/>
      <c r="X34" s="1"/>
      <c r="Y34" s="1"/>
      <c r="Z34" s="1"/>
      <c r="AA34" s="1"/>
      <c r="AB34" s="1"/>
      <c r="AC34" s="1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49"/>
      <c r="AC35" s="49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49"/>
      <c r="AC36" s="49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49"/>
      <c r="AC37" s="49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49"/>
      <c r="AC38" s="49"/>
    </row>
    <row r="39" spans="1:29" s="17" customFormat="1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X39" s="25"/>
      <c r="Y39" s="25"/>
      <c r="Z39" s="25"/>
      <c r="AA39" s="25"/>
      <c r="AB39" s="49"/>
      <c r="AC39" s="49"/>
    </row>
    <row r="40" spans="1:29" s="17" customFormat="1" ht="20.100000000000001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7"/>
      <c r="R40" s="7"/>
      <c r="S40" s="7"/>
      <c r="T40" s="7"/>
      <c r="U40" s="7"/>
      <c r="V40" s="80"/>
      <c r="X40" s="25"/>
      <c r="Y40" s="25"/>
      <c r="Z40" s="25"/>
      <c r="AA40" s="25"/>
      <c r="AB40" s="49"/>
      <c r="AC40" s="49"/>
    </row>
    <row r="41" spans="1:29" s="17" customFormat="1" ht="20.100000000000001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7"/>
      <c r="R41" s="7"/>
      <c r="S41" s="7"/>
      <c r="T41" s="7"/>
      <c r="U41" s="7"/>
      <c r="V41" s="80"/>
      <c r="X41" s="25"/>
      <c r="Y41" s="25"/>
      <c r="Z41" s="25"/>
      <c r="AA41" s="25"/>
      <c r="AB41" s="25"/>
      <c r="AC41" s="25"/>
    </row>
    <row r="42" spans="1:29" s="17" customFormat="1" ht="20.100000000000001" customHeight="1" x14ac:dyDescent="0.2">
      <c r="A42" s="50"/>
      <c r="B42" s="50"/>
      <c r="Q42" s="25"/>
      <c r="R42" s="25"/>
      <c r="S42" s="25"/>
      <c r="T42" s="25"/>
      <c r="U42" s="25"/>
      <c r="V42" s="80"/>
      <c r="X42" s="25"/>
      <c r="Y42" s="25"/>
      <c r="Z42" s="25"/>
      <c r="AA42" s="25"/>
      <c r="AB42" s="25"/>
      <c r="AC42" s="25"/>
    </row>
    <row r="43" spans="1:29" s="17" customFormat="1" ht="20.100000000000001" customHeight="1" x14ac:dyDescent="0.2">
      <c r="A43" s="147"/>
      <c r="B43" s="50"/>
      <c r="Q43" s="25"/>
      <c r="R43" s="25"/>
      <c r="S43" s="25"/>
      <c r="T43" s="25"/>
      <c r="U43" s="25"/>
      <c r="V43" s="80"/>
      <c r="X43" s="25"/>
      <c r="Y43" s="25"/>
      <c r="Z43" s="25"/>
      <c r="AA43" s="25"/>
      <c r="AB43" s="25"/>
      <c r="AC43" s="25"/>
    </row>
    <row r="44" spans="1:29" x14ac:dyDescent="0.2">
      <c r="Q44" s="6"/>
      <c r="R44" s="6"/>
      <c r="S44" s="6"/>
      <c r="T44" s="6"/>
      <c r="U44" s="6"/>
    </row>
    <row r="45" spans="1:29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Q48" s="6"/>
      <c r="R48" s="6"/>
      <c r="S48" s="6"/>
      <c r="T48" s="6"/>
      <c r="U48" s="6"/>
    </row>
    <row r="49" spans="2:21" ht="20.100000000000001" customHeight="1" x14ac:dyDescent="0.2">
      <c r="Q49" s="6"/>
      <c r="R49" s="6"/>
      <c r="S49" s="6"/>
      <c r="T49" s="6"/>
      <c r="U49" s="6"/>
    </row>
    <row r="50" spans="2:21" ht="20.100000000000001" customHeight="1" x14ac:dyDescent="0.2">
      <c r="B50" s="50"/>
      <c r="C50" s="50"/>
      <c r="Q50" s="6"/>
      <c r="R50" s="6"/>
      <c r="S50" s="6"/>
      <c r="T50" s="6"/>
      <c r="U50" s="6"/>
    </row>
    <row r="51" spans="2:21" ht="20.100000000000001" customHeight="1" x14ac:dyDescent="0.2">
      <c r="B51" s="147"/>
      <c r="C51" s="50"/>
      <c r="Q51" s="6"/>
      <c r="R51" s="6"/>
      <c r="S51" s="6"/>
      <c r="T51" s="6"/>
      <c r="U51" s="6"/>
    </row>
    <row r="52" spans="2:21" ht="20.100000000000001" customHeight="1" x14ac:dyDescent="0.2">
      <c r="Q52" s="6"/>
      <c r="R52" s="6"/>
      <c r="S52" s="6"/>
      <c r="T52" s="6"/>
      <c r="U52" s="6"/>
    </row>
  </sheetData>
  <mergeCells count="3">
    <mergeCell ref="A4:A5"/>
    <mergeCell ref="A23:B23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50"/>
  <sheetViews>
    <sheetView showGridLines="0" topLeftCell="A3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16" width="0" style="1" hidden="1" customWidth="1"/>
    <col min="17" max="21" width="15.7109375" style="1" hidden="1" customWidth="1"/>
    <col min="22" max="22" width="15.7109375" style="81" hidden="1" customWidth="1"/>
    <col min="23" max="23" width="15.7109375" style="1" hidden="1" customWidth="1"/>
    <col min="24" max="24" width="15.7109375" style="6" hidden="1" customWidth="1"/>
    <col min="25" max="29" width="15.7109375" style="6" customWidth="1"/>
    <col min="30" max="16384" width="9.140625" style="1"/>
  </cols>
  <sheetData>
    <row r="1" spans="1:29" s="12" customFormat="1" ht="20.100000000000001" customHeight="1" x14ac:dyDescent="0.25">
      <c r="A1" s="27" t="s">
        <v>579</v>
      </c>
      <c r="B1" s="28"/>
      <c r="C1" s="28"/>
      <c r="D1" s="28"/>
      <c r="E1" s="29"/>
      <c r="F1" s="28"/>
      <c r="G1" s="28"/>
      <c r="H1" s="3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580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26">
        <v>1</v>
      </c>
      <c r="B6" s="185" t="s">
        <v>170</v>
      </c>
      <c r="C6" s="7">
        <v>0</v>
      </c>
      <c r="D6" s="7">
        <v>16424</v>
      </c>
      <c r="E6" s="7">
        <v>0</v>
      </c>
      <c r="F6" s="7">
        <v>17702</v>
      </c>
      <c r="G6" s="7">
        <v>17649</v>
      </c>
      <c r="H6" s="7">
        <v>17303</v>
      </c>
      <c r="I6" s="7">
        <v>14557</v>
      </c>
      <c r="J6" s="7">
        <v>15207</v>
      </c>
      <c r="K6" s="7">
        <v>15525</v>
      </c>
      <c r="L6" s="7">
        <v>18038</v>
      </c>
      <c r="M6" s="7">
        <v>19023</v>
      </c>
      <c r="N6" s="7">
        <v>17341</v>
      </c>
      <c r="O6" s="7">
        <v>7719</v>
      </c>
      <c r="P6" s="7">
        <v>0</v>
      </c>
      <c r="Q6" s="7">
        <v>7721</v>
      </c>
      <c r="R6" s="86">
        <v>7477</v>
      </c>
      <c r="S6" s="86">
        <v>7548</v>
      </c>
      <c r="T6" s="86">
        <v>7594</v>
      </c>
      <c r="U6" s="86">
        <v>7571</v>
      </c>
      <c r="V6" s="89">
        <v>3873.94</v>
      </c>
      <c r="W6" s="86">
        <v>8189</v>
      </c>
      <c r="X6" s="7">
        <v>8000</v>
      </c>
      <c r="Y6" s="7">
        <v>7355</v>
      </c>
      <c r="Z6" s="7">
        <v>7213</v>
      </c>
      <c r="AA6" s="7">
        <v>7966</v>
      </c>
      <c r="AB6" s="7">
        <v>0</v>
      </c>
      <c r="AC6" s="7">
        <f>[1]Bengkulu!AC6-[2]Bengkulu!AC6</f>
        <v>6599.8580504070378</v>
      </c>
    </row>
    <row r="7" spans="1:29" s="17" customFormat="1" ht="20.100000000000001" customHeight="1" x14ac:dyDescent="0.25">
      <c r="A7" s="26">
        <v>2</v>
      </c>
      <c r="B7" s="185" t="s">
        <v>171</v>
      </c>
      <c r="C7" s="7">
        <v>19334</v>
      </c>
      <c r="D7" s="7">
        <v>19334</v>
      </c>
      <c r="E7" s="7">
        <v>0</v>
      </c>
      <c r="F7" s="7">
        <v>20865</v>
      </c>
      <c r="G7" s="7">
        <v>20809</v>
      </c>
      <c r="H7" s="7">
        <v>20809</v>
      </c>
      <c r="I7" s="7">
        <v>19977</v>
      </c>
      <c r="J7" s="7">
        <v>19793</v>
      </c>
      <c r="K7" s="7">
        <v>19029</v>
      </c>
      <c r="L7" s="7">
        <v>18060</v>
      </c>
      <c r="M7" s="7">
        <v>19247</v>
      </c>
      <c r="N7" s="7">
        <v>19533</v>
      </c>
      <c r="O7" s="7">
        <v>18430</v>
      </c>
      <c r="P7" s="7">
        <v>0</v>
      </c>
      <c r="Q7" s="7">
        <v>7145</v>
      </c>
      <c r="R7" s="86">
        <v>8070</v>
      </c>
      <c r="S7" s="86">
        <v>8160</v>
      </c>
      <c r="T7" s="86">
        <v>8227</v>
      </c>
      <c r="U7" s="86">
        <v>8264</v>
      </c>
      <c r="V7" s="89">
        <v>9639.25</v>
      </c>
      <c r="W7" s="86">
        <v>9112</v>
      </c>
      <c r="X7" s="7">
        <v>8997</v>
      </c>
      <c r="Y7" s="7">
        <v>8624</v>
      </c>
      <c r="Z7" s="7">
        <v>8624</v>
      </c>
      <c r="AA7" s="7">
        <v>8624</v>
      </c>
      <c r="AB7" s="7">
        <v>0</v>
      </c>
      <c r="AC7" s="7">
        <f>[1]Bengkulu!AC7-[2]Bengkulu!AC7</f>
        <v>4491.6268339146827</v>
      </c>
    </row>
    <row r="8" spans="1:29" s="17" customFormat="1" ht="20.100000000000001" customHeight="1" x14ac:dyDescent="0.25">
      <c r="A8" s="26">
        <v>3</v>
      </c>
      <c r="B8" s="185" t="s">
        <v>172</v>
      </c>
      <c r="C8" s="7">
        <v>0</v>
      </c>
      <c r="D8" s="7">
        <v>18024</v>
      </c>
      <c r="E8" s="7">
        <v>0</v>
      </c>
      <c r="F8" s="7">
        <v>20392</v>
      </c>
      <c r="G8" s="7">
        <v>20388</v>
      </c>
      <c r="H8" s="7">
        <v>21292</v>
      </c>
      <c r="I8" s="7">
        <v>12080</v>
      </c>
      <c r="J8" s="7">
        <v>21393</v>
      </c>
      <c r="K8" s="7">
        <v>20493</v>
      </c>
      <c r="L8" s="7">
        <v>20493</v>
      </c>
      <c r="M8" s="7">
        <v>30336</v>
      </c>
      <c r="N8" s="7">
        <v>17981</v>
      </c>
      <c r="O8" s="7">
        <v>11216</v>
      </c>
      <c r="P8" s="7">
        <v>0</v>
      </c>
      <c r="Q8" s="7">
        <v>13256</v>
      </c>
      <c r="R8" s="86">
        <v>13086</v>
      </c>
      <c r="S8" s="86">
        <v>10608</v>
      </c>
      <c r="T8" s="86">
        <v>10499</v>
      </c>
      <c r="U8" s="86">
        <v>10325</v>
      </c>
      <c r="V8" s="89">
        <v>3886.34</v>
      </c>
      <c r="W8" s="86">
        <v>10162</v>
      </c>
      <c r="X8" s="7">
        <v>9090</v>
      </c>
      <c r="Y8" s="7">
        <v>8204.7000000000007</v>
      </c>
      <c r="Z8" s="7">
        <v>8214.7000000000007</v>
      </c>
      <c r="AA8" s="7">
        <v>8001.7</v>
      </c>
      <c r="AB8" s="7">
        <v>0</v>
      </c>
      <c r="AC8" s="7">
        <f>[1]Bengkulu!AC8-[2]Bengkulu!AC8</f>
        <v>3862.8722602892835</v>
      </c>
    </row>
    <row r="9" spans="1:29" s="17" customFormat="1" ht="20.100000000000001" customHeight="1" x14ac:dyDescent="0.25">
      <c r="A9" s="26">
        <v>4</v>
      </c>
      <c r="B9" s="185" t="s">
        <v>173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438</v>
      </c>
      <c r="P9" s="7">
        <v>0</v>
      </c>
      <c r="Q9" s="7">
        <v>5379</v>
      </c>
      <c r="R9" s="86">
        <v>5318</v>
      </c>
      <c r="S9" s="86">
        <v>5318</v>
      </c>
      <c r="T9" s="86">
        <v>5392</v>
      </c>
      <c r="U9" s="86">
        <v>5218</v>
      </c>
      <c r="V9" s="89">
        <v>6246.42</v>
      </c>
      <c r="W9" s="86">
        <v>4882</v>
      </c>
      <c r="X9" s="7">
        <v>4687</v>
      </c>
      <c r="Y9" s="7">
        <v>4472</v>
      </c>
      <c r="Z9" s="7">
        <v>4497</v>
      </c>
      <c r="AA9" s="7">
        <v>3089</v>
      </c>
      <c r="AB9" s="7">
        <v>0</v>
      </c>
      <c r="AC9" s="7">
        <f>[1]Bengkulu!AC9-[2]Bengkulu!AC9</f>
        <v>4185.5364489007097</v>
      </c>
    </row>
    <row r="10" spans="1:29" s="17" customFormat="1" ht="20.100000000000001" customHeight="1" x14ac:dyDescent="0.25">
      <c r="A10" s="26">
        <v>5</v>
      </c>
      <c r="B10" s="185" t="s">
        <v>174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4551</v>
      </c>
      <c r="P10" s="7">
        <v>0</v>
      </c>
      <c r="Q10" s="7">
        <v>9011</v>
      </c>
      <c r="R10" s="86">
        <v>8539</v>
      </c>
      <c r="S10" s="86">
        <v>8559</v>
      </c>
      <c r="T10" s="86">
        <v>9405</v>
      </c>
      <c r="U10" s="86">
        <v>10392</v>
      </c>
      <c r="V10" s="89">
        <v>11478.23</v>
      </c>
      <c r="W10" s="86">
        <v>11247</v>
      </c>
      <c r="X10" s="7">
        <v>9871</v>
      </c>
      <c r="Y10" s="7">
        <v>10126</v>
      </c>
      <c r="Z10" s="7">
        <v>8650</v>
      </c>
      <c r="AA10" s="7">
        <v>7786</v>
      </c>
      <c r="AB10" s="7">
        <v>0</v>
      </c>
      <c r="AC10" s="7">
        <f>[1]Bengkulu!AC10-[2]Bengkulu!AC10</f>
        <v>5381.1332574325734</v>
      </c>
    </row>
    <row r="11" spans="1:29" s="17" customFormat="1" ht="20.100000000000001" customHeight="1" x14ac:dyDescent="0.25">
      <c r="A11" s="26">
        <v>6</v>
      </c>
      <c r="B11" s="185" t="s">
        <v>175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6286</v>
      </c>
      <c r="P11" s="7">
        <v>0</v>
      </c>
      <c r="Q11" s="7">
        <v>6934</v>
      </c>
      <c r="R11" s="86">
        <v>5930</v>
      </c>
      <c r="S11" s="86">
        <v>5930</v>
      </c>
      <c r="T11" s="86">
        <v>5791</v>
      </c>
      <c r="U11" s="86">
        <v>4872</v>
      </c>
      <c r="V11" s="89">
        <v>4601.8500000000004</v>
      </c>
      <c r="W11" s="86">
        <v>5198</v>
      </c>
      <c r="X11" s="7">
        <v>5310</v>
      </c>
      <c r="Y11" s="7">
        <v>5538</v>
      </c>
      <c r="Z11" s="7">
        <v>5584</v>
      </c>
      <c r="AA11" s="7">
        <v>7630</v>
      </c>
      <c r="AB11" s="7">
        <v>0</v>
      </c>
      <c r="AC11" s="7">
        <f>[1]Bengkulu!AC11-[2]Bengkulu!AC11</f>
        <v>3051.583432973639</v>
      </c>
    </row>
    <row r="12" spans="1:29" s="17" customFormat="1" ht="20.100000000000001" customHeight="1" x14ac:dyDescent="0.25">
      <c r="A12" s="26">
        <v>7</v>
      </c>
      <c r="B12" s="185" t="s">
        <v>176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9158</v>
      </c>
      <c r="R12" s="86">
        <v>10046</v>
      </c>
      <c r="S12" s="86">
        <v>10111</v>
      </c>
      <c r="T12" s="86">
        <v>10112</v>
      </c>
      <c r="U12" s="86">
        <v>11003</v>
      </c>
      <c r="V12" s="89">
        <v>8206.84</v>
      </c>
      <c r="W12" s="86">
        <v>8425</v>
      </c>
      <c r="X12" s="7">
        <v>9261</v>
      </c>
      <c r="Y12" s="7">
        <v>9236</v>
      </c>
      <c r="Z12" s="7">
        <v>9315</v>
      </c>
      <c r="AA12" s="7">
        <v>9232</v>
      </c>
      <c r="AB12" s="7">
        <v>0</v>
      </c>
      <c r="AC12" s="7">
        <f>[1]Bengkulu!AC12-[2]Bengkulu!AC12</f>
        <v>7436.5368797787369</v>
      </c>
    </row>
    <row r="13" spans="1:29" s="17" customFormat="1" ht="20.100000000000001" customHeight="1" x14ac:dyDescent="0.25">
      <c r="A13" s="26">
        <v>8</v>
      </c>
      <c r="B13" s="185" t="s">
        <v>177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4135</v>
      </c>
      <c r="R13" s="86">
        <v>3595</v>
      </c>
      <c r="S13" s="86">
        <v>3558</v>
      </c>
      <c r="T13" s="86">
        <v>4407</v>
      </c>
      <c r="U13" s="86">
        <v>4331</v>
      </c>
      <c r="V13" s="89">
        <v>2840.87</v>
      </c>
      <c r="W13" s="86">
        <v>4613</v>
      </c>
      <c r="X13" s="7">
        <v>4276</v>
      </c>
      <c r="Y13" s="7">
        <v>4623</v>
      </c>
      <c r="Z13" s="7">
        <v>4635</v>
      </c>
      <c r="AA13" s="7">
        <v>4793</v>
      </c>
      <c r="AB13" s="7">
        <v>0</v>
      </c>
      <c r="AC13" s="7">
        <f>[1]Bengkulu!AC13-[2]Bengkulu!AC13</f>
        <v>2946.4632834993026</v>
      </c>
    </row>
    <row r="14" spans="1:29" s="17" customFormat="1" ht="20.100000000000001" customHeight="1" x14ac:dyDescent="0.25">
      <c r="A14" s="26">
        <v>9</v>
      </c>
      <c r="B14" s="186" t="s">
        <v>178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86">
        <v>0</v>
      </c>
      <c r="S14" s="86">
        <v>3531</v>
      </c>
      <c r="T14" s="86">
        <v>4053</v>
      </c>
      <c r="U14" s="86">
        <v>4053</v>
      </c>
      <c r="V14" s="89">
        <v>2667.23</v>
      </c>
      <c r="W14" s="86">
        <v>3605</v>
      </c>
      <c r="X14" s="7">
        <v>4106</v>
      </c>
      <c r="Y14" s="7">
        <v>3687</v>
      </c>
      <c r="Z14" s="7">
        <v>3031</v>
      </c>
      <c r="AA14" s="7">
        <v>3086</v>
      </c>
      <c r="AB14" s="7">
        <v>0</v>
      </c>
      <c r="AC14" s="7">
        <f>[1]Bengkulu!AC14-[2]Bengkulu!AC14</f>
        <v>1121.2443314934881</v>
      </c>
    </row>
    <row r="15" spans="1:29" s="17" customFormat="1" ht="20.100000000000001" customHeight="1" x14ac:dyDescent="0.25">
      <c r="A15" s="26">
        <v>10</v>
      </c>
      <c r="B15" s="185" t="s">
        <v>179</v>
      </c>
      <c r="C15" s="7">
        <v>0</v>
      </c>
      <c r="D15" s="7">
        <v>1395</v>
      </c>
      <c r="E15" s="7">
        <v>0</v>
      </c>
      <c r="F15" s="7">
        <v>80</v>
      </c>
      <c r="G15" s="7">
        <v>1228</v>
      </c>
      <c r="H15" s="7">
        <v>1558</v>
      </c>
      <c r="I15" s="7">
        <v>1987</v>
      </c>
      <c r="J15" s="7">
        <v>1937</v>
      </c>
      <c r="K15" s="7">
        <v>1413</v>
      </c>
      <c r="L15" s="7">
        <v>1629</v>
      </c>
      <c r="M15" s="7">
        <v>1772</v>
      </c>
      <c r="N15" s="7">
        <v>1484</v>
      </c>
      <c r="O15" s="7">
        <v>1591</v>
      </c>
      <c r="P15" s="7">
        <v>0</v>
      </c>
      <c r="Q15" s="7">
        <v>1540</v>
      </c>
      <c r="R15" s="86">
        <v>1053</v>
      </c>
      <c r="S15" s="86">
        <v>708</v>
      </c>
      <c r="T15" s="86">
        <v>810</v>
      </c>
      <c r="U15" s="86">
        <v>810</v>
      </c>
      <c r="V15" s="89">
        <v>524.72</v>
      </c>
      <c r="W15" s="86">
        <v>691</v>
      </c>
      <c r="X15" s="7">
        <v>662</v>
      </c>
      <c r="Y15" s="7">
        <v>554</v>
      </c>
      <c r="Z15" s="7">
        <v>568</v>
      </c>
      <c r="AA15" s="7">
        <v>557</v>
      </c>
      <c r="AB15" s="7">
        <v>0</v>
      </c>
      <c r="AC15" s="7">
        <f>[1]Bengkulu!AC15-[2]Bengkulu!AC15</f>
        <v>428.12730884004338</v>
      </c>
    </row>
    <row r="16" spans="1:29" s="17" customFormat="1" ht="20.100000000000001" customHeight="1" thickBot="1" x14ac:dyDescent="0.3">
      <c r="A16" s="248" t="s">
        <v>17</v>
      </c>
      <c r="B16" s="249"/>
      <c r="C16" s="23">
        <v>19334</v>
      </c>
      <c r="D16" s="23">
        <v>55177</v>
      </c>
      <c r="E16" s="23">
        <v>0</v>
      </c>
      <c r="F16" s="23">
        <v>59039</v>
      </c>
      <c r="G16" s="23">
        <v>60074</v>
      </c>
      <c r="H16" s="23">
        <v>60962</v>
      </c>
      <c r="I16" s="23">
        <v>48601</v>
      </c>
      <c r="J16" s="23">
        <v>58330</v>
      </c>
      <c r="K16" s="23">
        <v>56460</v>
      </c>
      <c r="L16" s="23">
        <v>58220</v>
      </c>
      <c r="M16" s="23">
        <v>70378</v>
      </c>
      <c r="N16" s="23">
        <v>56339</v>
      </c>
      <c r="O16" s="23">
        <v>50231</v>
      </c>
      <c r="P16" s="23">
        <v>0</v>
      </c>
      <c r="Q16" s="23">
        <f t="shared" ref="Q16:W16" si="0">SUM(Q6:Q15)</f>
        <v>64279</v>
      </c>
      <c r="R16" s="79">
        <f t="shared" si="0"/>
        <v>63114</v>
      </c>
      <c r="S16" s="79">
        <f t="shared" si="0"/>
        <v>64031</v>
      </c>
      <c r="T16" s="79">
        <f t="shared" si="0"/>
        <v>66290</v>
      </c>
      <c r="U16" s="79">
        <f t="shared" si="0"/>
        <v>66839</v>
      </c>
      <c r="V16" s="79">
        <f t="shared" si="0"/>
        <v>53965.69</v>
      </c>
      <c r="W16" s="79">
        <f t="shared" si="0"/>
        <v>66124</v>
      </c>
      <c r="X16" s="23">
        <f t="shared" ref="X16:AB16" si="1">SUM(X6:X15)</f>
        <v>64260</v>
      </c>
      <c r="Y16" s="23">
        <f t="shared" si="1"/>
        <v>62419.7</v>
      </c>
      <c r="Z16" s="23">
        <f t="shared" si="1"/>
        <v>60331.7</v>
      </c>
      <c r="AA16" s="23">
        <f t="shared" si="1"/>
        <v>60764.7</v>
      </c>
      <c r="AB16" s="23">
        <f t="shared" si="1"/>
        <v>0</v>
      </c>
      <c r="AC16" s="23">
        <f>SUM(AC6:AC15)</f>
        <v>39504.98208752949</v>
      </c>
    </row>
    <row r="17" spans="1:29" s="17" customFormat="1" ht="15" customHeight="1" x14ac:dyDescent="0.2">
      <c r="A17" s="201" t="s">
        <v>639</v>
      </c>
      <c r="B17" s="202"/>
      <c r="C17" s="203"/>
      <c r="D17" s="203"/>
      <c r="E17" s="204"/>
      <c r="F17" s="203"/>
      <c r="G17" s="203"/>
      <c r="H17" s="205"/>
      <c r="I17" s="206"/>
      <c r="J17" s="206"/>
      <c r="K17" s="206"/>
      <c r="L17" s="206"/>
      <c r="M17" s="206"/>
      <c r="N17" s="206"/>
      <c r="O17" s="206"/>
      <c r="P17" s="206"/>
      <c r="Q17" s="207"/>
      <c r="R17" s="207"/>
      <c r="S17" s="207"/>
      <c r="T17" s="207"/>
      <c r="U17" s="208"/>
      <c r="V17" s="209"/>
      <c r="W17" s="206"/>
      <c r="X17" s="206"/>
      <c r="Y17" s="206"/>
      <c r="Z17" s="206"/>
      <c r="AA17" s="206"/>
      <c r="AB17" s="206"/>
      <c r="AC17" s="206"/>
    </row>
    <row r="18" spans="1:29" s="17" customFormat="1" ht="15" customHeight="1" x14ac:dyDescent="0.2">
      <c r="A18" s="210" t="s">
        <v>638</v>
      </c>
      <c r="B18" s="202"/>
      <c r="C18" s="203"/>
      <c r="D18" s="203"/>
      <c r="E18" s="204"/>
      <c r="F18" s="203"/>
      <c r="G18" s="203"/>
      <c r="H18" s="205"/>
      <c r="I18" s="206"/>
      <c r="J18" s="206"/>
      <c r="K18" s="206"/>
      <c r="L18" s="206"/>
      <c r="M18" s="206"/>
      <c r="N18" s="206"/>
      <c r="O18" s="206"/>
      <c r="P18" s="206"/>
      <c r="Q18" s="207"/>
      <c r="R18" s="207"/>
      <c r="S18" s="207"/>
      <c r="T18" s="207"/>
      <c r="U18" s="208"/>
      <c r="V18" s="209"/>
      <c r="W18" s="206"/>
      <c r="X18" s="206"/>
      <c r="Y18" s="206"/>
      <c r="Z18" s="206"/>
      <c r="AA18" s="206"/>
      <c r="AB18" s="206"/>
      <c r="AC18" s="206"/>
    </row>
    <row r="19" spans="1:29" s="17" customFormat="1" ht="13.5" x14ac:dyDescent="0.2">
      <c r="A19" s="202" t="s">
        <v>636</v>
      </c>
      <c r="B19" s="202"/>
      <c r="C19" s="202"/>
      <c r="D19" s="202"/>
      <c r="E19" s="211"/>
      <c r="F19" s="202"/>
      <c r="G19" s="202"/>
      <c r="H19" s="212"/>
      <c r="I19" s="213"/>
      <c r="J19" s="213"/>
      <c r="K19" s="213"/>
      <c r="L19" s="213"/>
      <c r="M19" s="213"/>
      <c r="N19" s="213"/>
      <c r="O19" s="213"/>
      <c r="P19" s="213"/>
      <c r="Q19" s="214"/>
      <c r="R19" s="214"/>
      <c r="S19" s="214"/>
      <c r="T19" s="214"/>
      <c r="U19" s="215"/>
      <c r="V19" s="216"/>
      <c r="W19" s="213"/>
      <c r="X19" s="213"/>
      <c r="Y19" s="213"/>
      <c r="Z19" s="213"/>
      <c r="AA19" s="213"/>
      <c r="AB19" s="213"/>
      <c r="AC19" s="213"/>
    </row>
    <row r="20" spans="1:29" s="17" customFormat="1" ht="13.5" x14ac:dyDescent="0.2">
      <c r="A20" s="217" t="s">
        <v>637</v>
      </c>
      <c r="B20" s="211"/>
      <c r="C20" s="202"/>
      <c r="D20" s="202"/>
      <c r="E20" s="211"/>
      <c r="F20" s="202"/>
      <c r="G20" s="202"/>
      <c r="H20" s="212"/>
      <c r="I20" s="213"/>
      <c r="J20" s="213"/>
      <c r="K20" s="213"/>
      <c r="L20" s="213"/>
      <c r="M20" s="213"/>
      <c r="N20" s="213"/>
      <c r="O20" s="213"/>
      <c r="P20" s="213"/>
      <c r="Q20" s="214"/>
      <c r="R20" s="214"/>
      <c r="S20" s="214"/>
      <c r="T20" s="214"/>
      <c r="U20" s="215"/>
      <c r="V20" s="216"/>
      <c r="W20" s="213"/>
      <c r="X20" s="213"/>
      <c r="Y20" s="213"/>
      <c r="Z20" s="213"/>
      <c r="AA20" s="213"/>
      <c r="AB20" s="213"/>
      <c r="AC20" s="213"/>
    </row>
    <row r="21" spans="1:29" s="17" customFormat="1" ht="20.100000000000001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7"/>
      <c r="R21" s="7"/>
      <c r="S21" s="7"/>
      <c r="T21" s="7"/>
      <c r="U21" s="7"/>
      <c r="V21" s="80"/>
      <c r="AB21" s="223"/>
      <c r="AC21" s="223"/>
    </row>
    <row r="22" spans="1:29" s="17" customFormat="1" ht="20.100000000000001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7"/>
      <c r="R22" s="7"/>
      <c r="S22" s="7"/>
      <c r="T22" s="7"/>
      <c r="U22" s="7"/>
      <c r="V22" s="80"/>
      <c r="AB22" s="223"/>
      <c r="AC22" s="223"/>
    </row>
    <row r="23" spans="1:29" s="17" customFormat="1" ht="20.100000000000001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7"/>
      <c r="R23" s="7"/>
      <c r="S23" s="7"/>
      <c r="T23" s="7"/>
      <c r="U23" s="7"/>
      <c r="V23" s="80"/>
      <c r="AB23" s="223"/>
      <c r="AC23" s="223"/>
    </row>
    <row r="24" spans="1:29" s="17" customFormat="1" ht="20.100000000000001" customHeight="1" x14ac:dyDescent="0.2">
      <c r="A24" s="50"/>
      <c r="B24" s="50"/>
      <c r="Q24" s="25"/>
      <c r="R24" s="25"/>
      <c r="S24" s="25"/>
      <c r="T24" s="25"/>
      <c r="U24" s="25"/>
      <c r="V24" s="80"/>
      <c r="AB24" s="223"/>
      <c r="AC24" s="223"/>
    </row>
    <row r="25" spans="1:29" s="17" customFormat="1" ht="20.100000000000001" customHeight="1" x14ac:dyDescent="0.2">
      <c r="A25" s="147"/>
      <c r="B25" s="50"/>
      <c r="Q25" s="25"/>
      <c r="R25" s="25"/>
      <c r="S25" s="25"/>
      <c r="T25" s="25"/>
      <c r="U25" s="25"/>
      <c r="V25" s="80"/>
    </row>
    <row r="26" spans="1:29" s="17" customFormat="1" ht="20.10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6"/>
      <c r="R26" s="6"/>
      <c r="S26" s="6"/>
      <c r="T26" s="6"/>
      <c r="U26" s="6"/>
      <c r="V26" s="81"/>
      <c r="W26" s="1"/>
      <c r="X26" s="1"/>
      <c r="Y26" s="1"/>
      <c r="Z26" s="1"/>
      <c r="AA26" s="1"/>
      <c r="AB26" s="1"/>
      <c r="AC26" s="1"/>
    </row>
    <row r="27" spans="1:29" s="17" customFormat="1" ht="20.10000000000000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6"/>
      <c r="R27" s="6"/>
      <c r="S27" s="6"/>
      <c r="T27" s="6"/>
      <c r="U27" s="6"/>
      <c r="V27" s="81"/>
      <c r="W27" s="1"/>
      <c r="X27" s="1"/>
      <c r="Y27" s="1"/>
      <c r="Z27" s="1"/>
      <c r="AA27" s="1"/>
      <c r="AB27" s="1"/>
      <c r="AC27" s="1"/>
    </row>
    <row r="28" spans="1:29" s="17" customFormat="1" ht="20.100000000000001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7"/>
      <c r="R28" s="7"/>
      <c r="S28" s="7"/>
      <c r="T28" s="7"/>
      <c r="U28" s="7"/>
      <c r="V28" s="80"/>
      <c r="X28" s="25"/>
      <c r="Y28" s="25"/>
      <c r="Z28" s="25"/>
      <c r="AA28" s="25"/>
      <c r="AB28" s="7"/>
      <c r="AC28" s="7"/>
    </row>
    <row r="29" spans="1:29" s="17" customFormat="1" ht="20.100000000000001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7"/>
      <c r="R29" s="7"/>
      <c r="S29" s="7"/>
      <c r="T29" s="7"/>
      <c r="U29" s="7"/>
      <c r="V29" s="80"/>
      <c r="X29" s="25"/>
      <c r="Y29" s="25"/>
      <c r="Z29" s="25"/>
      <c r="AA29" s="25"/>
      <c r="AB29" s="7"/>
      <c r="AC29" s="7"/>
    </row>
    <row r="30" spans="1:29" s="17" customFormat="1" ht="20.100000000000001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7"/>
      <c r="R30" s="7"/>
      <c r="S30" s="7"/>
      <c r="T30" s="7"/>
      <c r="U30" s="7"/>
      <c r="V30" s="80"/>
      <c r="X30" s="25"/>
      <c r="Y30" s="25"/>
      <c r="Z30" s="25"/>
      <c r="AA30" s="25"/>
      <c r="AB30" s="7"/>
      <c r="AC30" s="7"/>
    </row>
    <row r="31" spans="1:29" s="17" customFormat="1" ht="20.100000000000001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7"/>
      <c r="R31" s="7"/>
      <c r="S31" s="7"/>
      <c r="T31" s="7"/>
      <c r="U31" s="7"/>
      <c r="V31" s="80"/>
      <c r="X31" s="25"/>
      <c r="Y31" s="25"/>
      <c r="Z31" s="25"/>
      <c r="AA31" s="25"/>
      <c r="AB31" s="7"/>
      <c r="AC31" s="7"/>
    </row>
    <row r="32" spans="1:29" s="17" customFormat="1" ht="20.100000000000001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7"/>
      <c r="R32" s="7"/>
      <c r="S32" s="7"/>
      <c r="T32" s="7"/>
      <c r="U32" s="7"/>
      <c r="V32" s="80"/>
      <c r="X32" s="25"/>
      <c r="Y32" s="25"/>
      <c r="Z32" s="25"/>
      <c r="AA32" s="25"/>
      <c r="AB32" s="7"/>
      <c r="AC32" s="7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X33" s="25"/>
      <c r="Y33" s="25"/>
      <c r="Z33" s="25"/>
      <c r="AA33" s="25"/>
      <c r="AB33" s="7"/>
      <c r="AC33" s="7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X34" s="25"/>
      <c r="Y34" s="25"/>
      <c r="Z34" s="25"/>
      <c r="AA34" s="25"/>
      <c r="AB34" s="7"/>
      <c r="AC34" s="7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7"/>
      <c r="AC35" s="7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7"/>
      <c r="AC36" s="7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7"/>
      <c r="AC37" s="7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7"/>
      <c r="AC38" s="7"/>
    </row>
    <row r="39" spans="1:29" s="17" customFormat="1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X39" s="25"/>
      <c r="Y39" s="25"/>
      <c r="Z39" s="25"/>
      <c r="AA39" s="25"/>
      <c r="AB39" s="7"/>
      <c r="AC39" s="7"/>
    </row>
    <row r="40" spans="1:29" s="17" customFormat="1" ht="20.100000000000001" customHeight="1" x14ac:dyDescent="0.2">
      <c r="A40" s="50"/>
      <c r="B40" s="50"/>
      <c r="Q40" s="25"/>
      <c r="R40" s="25"/>
      <c r="S40" s="25"/>
      <c r="T40" s="25"/>
      <c r="U40" s="25"/>
      <c r="V40" s="80"/>
      <c r="X40" s="25"/>
      <c r="Y40" s="25"/>
      <c r="Z40" s="25"/>
      <c r="AA40" s="25"/>
      <c r="AB40" s="7"/>
      <c r="AC40" s="7"/>
    </row>
    <row r="41" spans="1:29" s="17" customFormat="1" ht="20.100000000000001" customHeight="1" x14ac:dyDescent="0.2">
      <c r="A41" s="147"/>
      <c r="B41" s="50"/>
      <c r="Q41" s="25"/>
      <c r="R41" s="25"/>
      <c r="S41" s="25"/>
      <c r="T41" s="25"/>
      <c r="U41" s="25"/>
      <c r="V41" s="80"/>
      <c r="X41" s="25"/>
      <c r="Y41" s="25"/>
      <c r="Z41" s="25"/>
      <c r="AA41" s="25"/>
      <c r="AB41" s="25"/>
      <c r="AC41" s="25"/>
    </row>
    <row r="42" spans="1:29" x14ac:dyDescent="0.2">
      <c r="Q42" s="6"/>
      <c r="R42" s="6"/>
      <c r="S42" s="6"/>
      <c r="T42" s="6"/>
      <c r="U42" s="6"/>
    </row>
    <row r="43" spans="1:29" x14ac:dyDescent="0.2">
      <c r="Q43" s="6"/>
      <c r="R43" s="6"/>
      <c r="S43" s="6"/>
      <c r="T43" s="6"/>
      <c r="U43" s="6"/>
    </row>
    <row r="44" spans="1:29" ht="20.100000000000001" customHeight="1" x14ac:dyDescent="0.2">
      <c r="Q44" s="6"/>
      <c r="R44" s="6"/>
      <c r="S44" s="6"/>
      <c r="T44" s="6"/>
      <c r="U44" s="6"/>
    </row>
    <row r="45" spans="1:29" ht="20.100000000000001" customHeight="1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B48" s="50"/>
      <c r="C48" s="50"/>
      <c r="Q48" s="6"/>
      <c r="R48" s="6"/>
      <c r="S48" s="6"/>
      <c r="T48" s="6"/>
      <c r="U48" s="6"/>
    </row>
    <row r="49" spans="2:21" ht="20.100000000000001" customHeight="1" x14ac:dyDescent="0.2">
      <c r="B49" s="147"/>
      <c r="C49" s="50"/>
      <c r="Q49" s="6"/>
      <c r="R49" s="6"/>
      <c r="S49" s="6"/>
      <c r="T49" s="6"/>
      <c r="U49" s="6"/>
    </row>
    <row r="50" spans="2:21" ht="20.100000000000001" customHeight="1" x14ac:dyDescent="0.2">
      <c r="Q50" s="6"/>
      <c r="R50" s="6"/>
      <c r="S50" s="6"/>
      <c r="T50" s="6"/>
      <c r="U50" s="6"/>
    </row>
  </sheetData>
  <mergeCells count="3">
    <mergeCell ref="A4:A5"/>
    <mergeCell ref="A16:B16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C51"/>
  <sheetViews>
    <sheetView showGridLines="0" topLeftCell="A9" zoomScaleSheetLayoutView="80" workbookViewId="0">
      <selection activeCell="AE6" sqref="AE6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16" width="9.7109375" style="1" hidden="1" customWidth="1"/>
    <col min="17" max="21" width="15.7109375" style="1" hidden="1" customWidth="1"/>
    <col min="22" max="22" width="15.7109375" style="81" hidden="1" customWidth="1"/>
    <col min="23" max="23" width="15.7109375" style="1" hidden="1" customWidth="1"/>
    <col min="24" max="24" width="15.7109375" style="6" hidden="1" customWidth="1"/>
    <col min="25" max="29" width="15.7109375" style="6" customWidth="1"/>
    <col min="30" max="16384" width="9.140625" style="1"/>
  </cols>
  <sheetData>
    <row r="1" spans="1:29" s="12" customFormat="1" ht="20.100000000000001" customHeight="1" x14ac:dyDescent="0.25">
      <c r="A1" s="27" t="s">
        <v>581</v>
      </c>
      <c r="B1" s="28"/>
      <c r="C1" s="28"/>
      <c r="D1" s="28"/>
      <c r="E1" s="29"/>
      <c r="F1" s="28"/>
      <c r="G1" s="28"/>
      <c r="H1" s="30"/>
      <c r="I1" s="28"/>
      <c r="J1" s="28"/>
      <c r="K1" s="28"/>
      <c r="V1" s="78"/>
      <c r="X1" s="226"/>
      <c r="Y1" s="226"/>
      <c r="Z1" s="226"/>
      <c r="AA1" s="226"/>
      <c r="AB1" s="226"/>
      <c r="AC1" s="226"/>
    </row>
    <row r="2" spans="1:29" s="12" customFormat="1" ht="20.100000000000001" customHeight="1" x14ac:dyDescent="0.25">
      <c r="A2" s="38" t="s">
        <v>582</v>
      </c>
      <c r="B2" s="28"/>
      <c r="C2" s="28"/>
      <c r="D2" s="28"/>
      <c r="E2" s="29"/>
      <c r="F2" s="28"/>
      <c r="G2" s="28"/>
      <c r="H2" s="30"/>
      <c r="I2" s="28"/>
      <c r="J2" s="28"/>
      <c r="K2" s="28"/>
      <c r="V2" s="78"/>
      <c r="X2" s="226"/>
      <c r="Y2" s="226"/>
      <c r="Z2" s="226"/>
      <c r="AA2" s="226"/>
      <c r="AB2" s="226"/>
      <c r="AC2" s="226"/>
    </row>
    <row r="3" spans="1:29" s="12" customFormat="1" ht="20.100000000000001" customHeight="1" thickBot="1" x14ac:dyDescent="0.3">
      <c r="A3" s="31"/>
      <c r="B3" s="32"/>
      <c r="C3" s="28"/>
      <c r="D3" s="28"/>
      <c r="E3" s="29"/>
      <c r="F3" s="28"/>
      <c r="G3" s="28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32"/>
      <c r="T3" s="32"/>
      <c r="U3" s="105"/>
      <c r="V3" s="32"/>
      <c r="W3" s="106"/>
      <c r="X3" s="227"/>
      <c r="Y3" s="227"/>
      <c r="Z3" s="227"/>
      <c r="AA3" s="227"/>
      <c r="AB3" s="227"/>
      <c r="AC3" s="227" t="s">
        <v>47</v>
      </c>
    </row>
    <row r="4" spans="1:29" s="14" customFormat="1" ht="20.100000000000001" customHeight="1" thickTop="1" x14ac:dyDescent="0.25">
      <c r="A4" s="246" t="s">
        <v>0</v>
      </c>
      <c r="B4" s="33" t="s">
        <v>51</v>
      </c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</row>
    <row r="5" spans="1:29" s="14" customFormat="1" ht="20.100000000000001" customHeight="1" thickBot="1" x14ac:dyDescent="0.3">
      <c r="A5" s="247"/>
      <c r="B5" s="34" t="s">
        <v>52</v>
      </c>
      <c r="C5" s="2">
        <v>1993</v>
      </c>
      <c r="D5" s="2">
        <v>1994</v>
      </c>
      <c r="E5" s="2">
        <v>1995</v>
      </c>
      <c r="F5" s="2">
        <v>1996</v>
      </c>
      <c r="G5" s="2">
        <v>1997</v>
      </c>
      <c r="H5" s="2">
        <v>1998</v>
      </c>
      <c r="I5" s="2">
        <v>1999</v>
      </c>
      <c r="J5" s="2">
        <v>2000</v>
      </c>
      <c r="K5" s="2">
        <v>2001</v>
      </c>
      <c r="L5" s="2">
        <v>2002</v>
      </c>
      <c r="M5" s="2">
        <v>2003</v>
      </c>
      <c r="N5" s="2">
        <v>2004</v>
      </c>
      <c r="O5" s="2">
        <v>2005</v>
      </c>
      <c r="P5" s="2">
        <v>2006</v>
      </c>
      <c r="Q5" s="74">
        <v>2007</v>
      </c>
      <c r="R5" s="74">
        <v>2008</v>
      </c>
      <c r="S5" s="74">
        <v>2009</v>
      </c>
      <c r="T5" s="74">
        <v>2010</v>
      </c>
      <c r="U5" s="74">
        <v>2011</v>
      </c>
      <c r="V5" s="74">
        <v>2012</v>
      </c>
      <c r="W5" s="74">
        <v>2013</v>
      </c>
      <c r="X5" s="74">
        <v>2014</v>
      </c>
      <c r="Y5" s="74">
        <v>2015</v>
      </c>
      <c r="Z5" s="74">
        <v>2016</v>
      </c>
      <c r="AA5" s="74">
        <v>2017</v>
      </c>
      <c r="AB5" s="74" t="s">
        <v>635</v>
      </c>
      <c r="AC5" s="74">
        <v>2019</v>
      </c>
    </row>
    <row r="6" spans="1:29" s="17" customFormat="1" ht="20.100000000000001" customHeight="1" x14ac:dyDescent="0.25">
      <c r="A6" s="26">
        <v>1</v>
      </c>
      <c r="B6" s="184" t="s">
        <v>180</v>
      </c>
      <c r="C6" s="35">
        <v>9155</v>
      </c>
      <c r="D6" s="35">
        <v>8879</v>
      </c>
      <c r="E6" s="35">
        <v>9056</v>
      </c>
      <c r="F6" s="35">
        <v>8599</v>
      </c>
      <c r="G6" s="35">
        <v>9292</v>
      </c>
      <c r="H6" s="35">
        <v>9905</v>
      </c>
      <c r="I6" s="35">
        <v>10234</v>
      </c>
      <c r="J6" s="35">
        <v>10234</v>
      </c>
      <c r="K6" s="35">
        <v>10684</v>
      </c>
      <c r="L6" s="35">
        <v>9767</v>
      </c>
      <c r="M6" s="35">
        <v>9776</v>
      </c>
      <c r="N6" s="35">
        <v>9431</v>
      </c>
      <c r="O6" s="35">
        <v>9155</v>
      </c>
      <c r="P6" s="35">
        <v>0</v>
      </c>
      <c r="Q6" s="7">
        <v>12896</v>
      </c>
      <c r="R6" s="86">
        <v>13541</v>
      </c>
      <c r="S6" s="86">
        <v>13537</v>
      </c>
      <c r="T6" s="86">
        <v>12305</v>
      </c>
      <c r="U6" s="86">
        <v>14360</v>
      </c>
      <c r="V6" s="89">
        <v>7028.85</v>
      </c>
      <c r="W6" s="86">
        <v>11364</v>
      </c>
      <c r="X6" s="25">
        <v>10863</v>
      </c>
      <c r="Y6" s="25">
        <v>11010</v>
      </c>
      <c r="Z6" s="25">
        <v>11010</v>
      </c>
      <c r="AA6" s="25">
        <v>11010</v>
      </c>
      <c r="AB6" s="25">
        <v>0</v>
      </c>
      <c r="AC6" s="25">
        <f>[1]Lampung!AC6-[2]Lampung!AC6</f>
        <v>10205.944303454906</v>
      </c>
    </row>
    <row r="7" spans="1:29" s="17" customFormat="1" ht="20.100000000000001" customHeight="1" x14ac:dyDescent="0.25">
      <c r="A7" s="26">
        <v>2</v>
      </c>
      <c r="B7" s="184" t="s">
        <v>181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15232</v>
      </c>
      <c r="I7" s="35">
        <v>20108</v>
      </c>
      <c r="J7" s="35">
        <v>20889</v>
      </c>
      <c r="K7" s="35">
        <v>20742</v>
      </c>
      <c r="L7" s="35">
        <v>21609</v>
      </c>
      <c r="M7" s="35">
        <v>21609</v>
      </c>
      <c r="N7" s="35">
        <v>22236</v>
      </c>
      <c r="O7" s="35">
        <v>21971</v>
      </c>
      <c r="P7" s="35">
        <v>0</v>
      </c>
      <c r="Q7" s="7">
        <v>24472</v>
      </c>
      <c r="R7" s="86">
        <v>25977</v>
      </c>
      <c r="S7" s="86">
        <v>24356</v>
      </c>
      <c r="T7" s="86">
        <v>16691</v>
      </c>
      <c r="U7" s="86">
        <v>19901</v>
      </c>
      <c r="V7" s="89">
        <v>13647.07</v>
      </c>
      <c r="W7" s="86">
        <v>18406</v>
      </c>
      <c r="X7" s="25">
        <v>19844</v>
      </c>
      <c r="Y7" s="25">
        <v>20701</v>
      </c>
      <c r="Z7" s="25">
        <v>20701</v>
      </c>
      <c r="AA7" s="25">
        <v>20376</v>
      </c>
      <c r="AB7" s="25">
        <v>0</v>
      </c>
      <c r="AC7" s="25">
        <f>[1]Lampung!AC7-[2]Lampung!AC7</f>
        <v>16111.767218563495</v>
      </c>
    </row>
    <row r="8" spans="1:29" s="17" customFormat="1" ht="20.100000000000001" customHeight="1" x14ac:dyDescent="0.25">
      <c r="A8" s="26">
        <v>3</v>
      </c>
      <c r="B8" s="184" t="s">
        <v>182</v>
      </c>
      <c r="C8" s="35">
        <v>29776</v>
      </c>
      <c r="D8" s="35">
        <v>34985</v>
      </c>
      <c r="E8" s="35">
        <v>34985</v>
      </c>
      <c r="F8" s="35">
        <v>33321</v>
      </c>
      <c r="G8" s="35">
        <v>32181</v>
      </c>
      <c r="H8" s="35">
        <v>16157</v>
      </c>
      <c r="I8" s="35">
        <v>15896</v>
      </c>
      <c r="J8" s="35">
        <v>17335</v>
      </c>
      <c r="K8" s="35">
        <v>13561</v>
      </c>
      <c r="L8" s="35">
        <v>17052</v>
      </c>
      <c r="M8" s="35">
        <v>19618</v>
      </c>
      <c r="N8" s="35">
        <v>19903</v>
      </c>
      <c r="O8" s="35">
        <v>19325</v>
      </c>
      <c r="P8" s="35">
        <v>0</v>
      </c>
      <c r="Q8" s="7">
        <v>10724</v>
      </c>
      <c r="R8" s="86">
        <v>10724</v>
      </c>
      <c r="S8" s="86">
        <v>14449</v>
      </c>
      <c r="T8" s="86">
        <v>10734</v>
      </c>
      <c r="U8" s="86">
        <v>10734</v>
      </c>
      <c r="V8" s="89">
        <v>2944.34</v>
      </c>
      <c r="W8" s="86">
        <v>10151</v>
      </c>
      <c r="X8" s="25">
        <v>10734</v>
      </c>
      <c r="Y8" s="25">
        <v>10734</v>
      </c>
      <c r="Z8" s="25">
        <v>10734</v>
      </c>
      <c r="AA8" s="25">
        <v>9330</v>
      </c>
      <c r="AB8" s="25">
        <v>0</v>
      </c>
      <c r="AC8" s="25">
        <f>[1]Lampung!AC8-[2]Lampung!AC8</f>
        <v>32422.821476842895</v>
      </c>
    </row>
    <row r="9" spans="1:29" s="17" customFormat="1" ht="20.100000000000001" customHeight="1" x14ac:dyDescent="0.25">
      <c r="A9" s="26">
        <v>4</v>
      </c>
      <c r="B9" s="184" t="s">
        <v>183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35949</v>
      </c>
      <c r="K9" s="35">
        <v>32524</v>
      </c>
      <c r="L9" s="35">
        <v>33151</v>
      </c>
      <c r="M9" s="35">
        <v>30535</v>
      </c>
      <c r="N9" s="35">
        <v>30294</v>
      </c>
      <c r="O9" s="35">
        <v>30439</v>
      </c>
      <c r="P9" s="35">
        <v>0</v>
      </c>
      <c r="Q9" s="7">
        <v>30636</v>
      </c>
      <c r="R9" s="86">
        <v>33128</v>
      </c>
      <c r="S9" s="86">
        <v>33444</v>
      </c>
      <c r="T9" s="86">
        <v>33531</v>
      </c>
      <c r="U9" s="86">
        <v>34763</v>
      </c>
      <c r="V9" s="89">
        <v>28252.34</v>
      </c>
      <c r="W9" s="86">
        <v>32981</v>
      </c>
      <c r="X9" s="25">
        <v>32943</v>
      </c>
      <c r="Y9" s="25">
        <v>33539</v>
      </c>
      <c r="Z9" s="25">
        <v>33508</v>
      </c>
      <c r="AA9" s="25">
        <v>33494</v>
      </c>
      <c r="AB9" s="25">
        <v>0</v>
      </c>
      <c r="AC9" s="25">
        <f>[1]Lampung!AC9-[2]Lampung!AC9</f>
        <v>54097.992478612796</v>
      </c>
    </row>
    <row r="10" spans="1:29" s="17" customFormat="1" ht="20.100000000000001" customHeight="1" x14ac:dyDescent="0.25">
      <c r="A10" s="26">
        <v>5</v>
      </c>
      <c r="B10" s="184" t="s">
        <v>184</v>
      </c>
      <c r="C10" s="35">
        <v>90255</v>
      </c>
      <c r="D10" s="35">
        <v>91147</v>
      </c>
      <c r="E10" s="35">
        <v>91602</v>
      </c>
      <c r="F10" s="35">
        <v>93197</v>
      </c>
      <c r="G10" s="35">
        <v>93197</v>
      </c>
      <c r="H10" s="35">
        <v>90853</v>
      </c>
      <c r="I10" s="35">
        <v>89943</v>
      </c>
      <c r="J10" s="35">
        <v>47083</v>
      </c>
      <c r="K10" s="35">
        <v>45551</v>
      </c>
      <c r="L10" s="35">
        <v>46427</v>
      </c>
      <c r="M10" s="35">
        <v>50681</v>
      </c>
      <c r="N10" s="35">
        <v>48016</v>
      </c>
      <c r="O10" s="35">
        <v>50797</v>
      </c>
      <c r="P10" s="35">
        <v>0</v>
      </c>
      <c r="Q10" s="7">
        <v>53484</v>
      </c>
      <c r="R10" s="86">
        <v>53440</v>
      </c>
      <c r="S10" s="86">
        <v>52128</v>
      </c>
      <c r="T10" s="86">
        <v>55753</v>
      </c>
      <c r="U10" s="86">
        <v>56018</v>
      </c>
      <c r="V10" s="89">
        <v>44643.29</v>
      </c>
      <c r="W10" s="86">
        <v>56236</v>
      </c>
      <c r="X10" s="25">
        <v>56986</v>
      </c>
      <c r="Y10" s="25">
        <v>56406</v>
      </c>
      <c r="Z10" s="25">
        <v>57766</v>
      </c>
      <c r="AA10" s="25">
        <v>57513</v>
      </c>
      <c r="AB10" s="25">
        <v>0</v>
      </c>
      <c r="AC10" s="25">
        <f>[1]Lampung!AC10-[2]Lampung!AC10</f>
        <v>73781.984952997591</v>
      </c>
    </row>
    <row r="11" spans="1:29" s="17" customFormat="1" ht="20.100000000000001" customHeight="1" x14ac:dyDescent="0.25">
      <c r="A11" s="26">
        <v>6</v>
      </c>
      <c r="B11" s="184" t="s">
        <v>185</v>
      </c>
      <c r="C11" s="35">
        <v>24414</v>
      </c>
      <c r="D11" s="35">
        <v>26391</v>
      </c>
      <c r="E11" s="35">
        <v>29476</v>
      </c>
      <c r="F11" s="35">
        <v>30311</v>
      </c>
      <c r="G11" s="35">
        <v>30807</v>
      </c>
      <c r="H11" s="35">
        <v>20260</v>
      </c>
      <c r="I11" s="35">
        <v>20465</v>
      </c>
      <c r="J11" s="35">
        <v>9231</v>
      </c>
      <c r="K11" s="35">
        <v>15512</v>
      </c>
      <c r="L11" s="35">
        <v>10135</v>
      </c>
      <c r="M11" s="35">
        <v>10330</v>
      </c>
      <c r="N11" s="35">
        <v>9093</v>
      </c>
      <c r="O11" s="35">
        <v>9038</v>
      </c>
      <c r="P11" s="35">
        <v>0</v>
      </c>
      <c r="Q11" s="7">
        <v>9831</v>
      </c>
      <c r="R11" s="86">
        <v>10664</v>
      </c>
      <c r="S11" s="86">
        <v>12051</v>
      </c>
      <c r="T11" s="86">
        <v>11637</v>
      </c>
      <c r="U11" s="86">
        <v>12444</v>
      </c>
      <c r="V11" s="89">
        <v>10051.530000000001</v>
      </c>
      <c r="W11" s="86">
        <v>9804</v>
      </c>
      <c r="X11" s="25">
        <v>12165</v>
      </c>
      <c r="Y11" s="25">
        <v>12385</v>
      </c>
      <c r="Z11" s="25">
        <v>12387</v>
      </c>
      <c r="AA11" s="25">
        <v>12430</v>
      </c>
      <c r="AB11" s="25">
        <v>0</v>
      </c>
      <c r="AC11" s="25">
        <f>[1]Lampung!AC11-[2]Lampung!AC11</f>
        <v>14768.89536473525</v>
      </c>
    </row>
    <row r="12" spans="1:29" s="17" customFormat="1" ht="20.100000000000001" customHeight="1" x14ac:dyDescent="0.25">
      <c r="A12" s="26">
        <v>7</v>
      </c>
      <c r="B12" s="184" t="s">
        <v>186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7738</v>
      </c>
      <c r="K12" s="35">
        <v>10606</v>
      </c>
      <c r="L12" s="35">
        <v>11503</v>
      </c>
      <c r="M12" s="35">
        <v>12374</v>
      </c>
      <c r="N12" s="35">
        <v>11208</v>
      </c>
      <c r="O12" s="35">
        <v>11247</v>
      </c>
      <c r="P12" s="35">
        <v>0</v>
      </c>
      <c r="Q12" s="7">
        <v>10742</v>
      </c>
      <c r="R12" s="86">
        <v>11014</v>
      </c>
      <c r="S12" s="86">
        <v>10777</v>
      </c>
      <c r="T12" s="86">
        <v>12180</v>
      </c>
      <c r="U12" s="86">
        <v>12599</v>
      </c>
      <c r="V12" s="89">
        <v>6032.95</v>
      </c>
      <c r="W12" s="86">
        <v>14234</v>
      </c>
      <c r="X12" s="25">
        <v>13181</v>
      </c>
      <c r="Y12" s="25">
        <v>12687</v>
      </c>
      <c r="Z12" s="25">
        <v>13399</v>
      </c>
      <c r="AA12" s="25">
        <v>13723</v>
      </c>
      <c r="AB12" s="25">
        <v>0</v>
      </c>
      <c r="AC12" s="25">
        <f>[1]Lampung!AC12-[2]Lampung!AC12</f>
        <v>6668.0571482654514</v>
      </c>
    </row>
    <row r="13" spans="1:29" s="17" customFormat="1" ht="20.100000000000001" customHeight="1" x14ac:dyDescent="0.25">
      <c r="A13" s="26">
        <v>8</v>
      </c>
      <c r="B13" s="184" t="s">
        <v>187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10422</v>
      </c>
      <c r="I13" s="35">
        <v>10729</v>
      </c>
      <c r="J13" s="35">
        <v>19184</v>
      </c>
      <c r="K13" s="35">
        <v>18371</v>
      </c>
      <c r="L13" s="35">
        <v>12261</v>
      </c>
      <c r="M13" s="35">
        <v>10733</v>
      </c>
      <c r="N13" s="35">
        <v>10853</v>
      </c>
      <c r="O13" s="35">
        <v>8686</v>
      </c>
      <c r="P13" s="35">
        <v>0</v>
      </c>
      <c r="Q13" s="7">
        <v>10247</v>
      </c>
      <c r="R13" s="86">
        <v>9997</v>
      </c>
      <c r="S13" s="86">
        <v>9079</v>
      </c>
      <c r="T13" s="86">
        <v>204</v>
      </c>
      <c r="U13" s="86">
        <v>245</v>
      </c>
      <c r="V13" s="89">
        <v>240.02</v>
      </c>
      <c r="W13" s="86">
        <v>0</v>
      </c>
      <c r="X13" s="25">
        <v>0</v>
      </c>
      <c r="Y13" s="25">
        <v>0</v>
      </c>
      <c r="Z13" s="25">
        <v>0</v>
      </c>
      <c r="AA13" s="25">
        <v>0</v>
      </c>
      <c r="AB13" s="25">
        <v>0</v>
      </c>
      <c r="AC13" s="25">
        <v>0</v>
      </c>
    </row>
    <row r="14" spans="1:29" s="17" customFormat="1" ht="20.100000000000001" customHeight="1" x14ac:dyDescent="0.25">
      <c r="A14" s="26">
        <v>9</v>
      </c>
      <c r="B14" s="145" t="s">
        <v>188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7">
        <v>8678</v>
      </c>
      <c r="R14" s="86">
        <v>8917</v>
      </c>
      <c r="S14" s="86">
        <v>8917</v>
      </c>
      <c r="T14" s="86">
        <v>10442</v>
      </c>
      <c r="U14" s="86">
        <v>10353</v>
      </c>
      <c r="V14" s="89">
        <v>6505.34</v>
      </c>
      <c r="W14" s="86">
        <v>7220</v>
      </c>
      <c r="X14" s="25">
        <v>9515</v>
      </c>
      <c r="Y14" s="25">
        <v>9802</v>
      </c>
      <c r="Z14" s="25">
        <v>9802</v>
      </c>
      <c r="AA14" s="25">
        <v>9219</v>
      </c>
      <c r="AB14" s="25">
        <v>0</v>
      </c>
      <c r="AC14" s="25">
        <f>[1]Lampung!AC14-[2]Lampung!AC14</f>
        <v>13149.244984435472</v>
      </c>
    </row>
    <row r="15" spans="1:29" s="17" customFormat="1" ht="20.100000000000001" customHeight="1" x14ac:dyDescent="0.25">
      <c r="A15" s="26">
        <v>10</v>
      </c>
      <c r="B15" s="145" t="s">
        <v>189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7">
        <v>0</v>
      </c>
      <c r="R15" s="86">
        <v>0</v>
      </c>
      <c r="S15" s="86">
        <v>0</v>
      </c>
      <c r="T15" s="86">
        <v>8559</v>
      </c>
      <c r="U15" s="86">
        <v>9646</v>
      </c>
      <c r="V15" s="89">
        <v>6255.53</v>
      </c>
      <c r="W15" s="86">
        <v>8450</v>
      </c>
      <c r="X15" s="25">
        <v>8726</v>
      </c>
      <c r="Y15" s="25">
        <v>8676</v>
      </c>
      <c r="Z15" s="25">
        <v>9338.5</v>
      </c>
      <c r="AA15" s="25">
        <v>8801</v>
      </c>
      <c r="AB15" s="25">
        <v>0</v>
      </c>
      <c r="AC15" s="25">
        <f>[1]Lampung!AC15-[2]Lampung!AC15</f>
        <v>13838.156053807612</v>
      </c>
    </row>
    <row r="16" spans="1:29" s="17" customFormat="1" ht="20.100000000000001" customHeight="1" x14ac:dyDescent="0.25">
      <c r="A16" s="26">
        <v>11</v>
      </c>
      <c r="B16" s="145" t="s">
        <v>190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7">
        <v>0</v>
      </c>
      <c r="R16" s="86">
        <v>0</v>
      </c>
      <c r="S16" s="86">
        <v>0</v>
      </c>
      <c r="T16" s="86">
        <v>332</v>
      </c>
      <c r="U16" s="86">
        <v>332</v>
      </c>
      <c r="V16" s="89" t="s">
        <v>48</v>
      </c>
      <c r="W16" s="86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f>[1]Lampung!AC16-[2]Lampung!AC16</f>
        <v>27547.957130880426</v>
      </c>
    </row>
    <row r="17" spans="1:29" s="17" customFormat="1" ht="20.100000000000001" customHeight="1" x14ac:dyDescent="0.25">
      <c r="A17" s="26">
        <v>12</v>
      </c>
      <c r="B17" s="145" t="s">
        <v>191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7">
        <v>0</v>
      </c>
      <c r="R17" s="86">
        <v>0</v>
      </c>
      <c r="S17" s="86">
        <v>0</v>
      </c>
      <c r="T17" s="86">
        <v>8378</v>
      </c>
      <c r="U17" s="86">
        <v>7405</v>
      </c>
      <c r="V17" s="89">
        <v>9460.34</v>
      </c>
      <c r="W17" s="86">
        <v>8635</v>
      </c>
      <c r="X17" s="25">
        <v>7960</v>
      </c>
      <c r="Y17" s="25">
        <v>7960</v>
      </c>
      <c r="Z17" s="25">
        <v>8163</v>
      </c>
      <c r="AA17" s="25">
        <v>7816</v>
      </c>
      <c r="AB17" s="25">
        <v>0</v>
      </c>
      <c r="AC17" s="25">
        <f>[1]Lampung!AC17-[2]Lampung!AC17</f>
        <v>6842.4604870412077</v>
      </c>
    </row>
    <row r="18" spans="1:29" s="17" customFormat="1" ht="20.100000000000001" customHeight="1" x14ac:dyDescent="0.25">
      <c r="A18" s="26">
        <v>13</v>
      </c>
      <c r="B18" s="145" t="s">
        <v>192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7"/>
      <c r="R18" s="86"/>
      <c r="S18" s="86">
        <v>0</v>
      </c>
      <c r="T18" s="86">
        <v>0</v>
      </c>
      <c r="U18" s="86">
        <v>0</v>
      </c>
      <c r="V18" s="86">
        <v>0</v>
      </c>
      <c r="W18" s="86">
        <v>4728</v>
      </c>
      <c r="X18" s="25">
        <v>4638</v>
      </c>
      <c r="Y18" s="25">
        <v>4710</v>
      </c>
      <c r="Z18" s="25">
        <v>4710</v>
      </c>
      <c r="AA18" s="25">
        <v>4821</v>
      </c>
      <c r="AB18" s="25">
        <v>0</v>
      </c>
      <c r="AC18" s="25">
        <f>[1]Lampung!AC18-[2]Lampung!AC18</f>
        <v>8471.7359147987754</v>
      </c>
    </row>
    <row r="19" spans="1:29" s="17" customFormat="1" ht="20.100000000000001" customHeight="1" x14ac:dyDescent="0.25">
      <c r="A19" s="26">
        <v>14</v>
      </c>
      <c r="B19" s="184" t="s">
        <v>193</v>
      </c>
      <c r="C19" s="35">
        <v>381</v>
      </c>
      <c r="D19" s="35">
        <v>427</v>
      </c>
      <c r="E19" s="35">
        <v>496</v>
      </c>
      <c r="F19" s="35">
        <v>504</v>
      </c>
      <c r="G19" s="35">
        <v>507</v>
      </c>
      <c r="H19" s="35">
        <v>537</v>
      </c>
      <c r="I19" s="35">
        <v>543</v>
      </c>
      <c r="J19" s="35">
        <v>549</v>
      </c>
      <c r="K19" s="35">
        <v>53</v>
      </c>
      <c r="L19" s="35">
        <v>538</v>
      </c>
      <c r="M19" s="35">
        <v>563</v>
      </c>
      <c r="N19" s="35">
        <v>579</v>
      </c>
      <c r="O19" s="35">
        <v>576</v>
      </c>
      <c r="P19" s="35">
        <v>0</v>
      </c>
      <c r="Q19" s="7">
        <v>579</v>
      </c>
      <c r="R19" s="86">
        <v>582</v>
      </c>
      <c r="S19" s="86">
        <v>414</v>
      </c>
      <c r="T19" s="86">
        <v>417</v>
      </c>
      <c r="U19" s="86">
        <v>412</v>
      </c>
      <c r="V19" s="89">
        <v>148.4</v>
      </c>
      <c r="W19" s="86">
        <v>410</v>
      </c>
      <c r="X19" s="25">
        <v>410</v>
      </c>
      <c r="Y19" s="25">
        <v>408</v>
      </c>
      <c r="Z19" s="25">
        <v>409</v>
      </c>
      <c r="AA19" s="25">
        <v>409</v>
      </c>
      <c r="AB19" s="25">
        <v>0</v>
      </c>
      <c r="AC19" s="25">
        <f>[1]Lampung!AC19-[2]Lampung!AC19</f>
        <v>506.06560155330499</v>
      </c>
    </row>
    <row r="20" spans="1:29" s="17" customFormat="1" ht="20.100000000000001" customHeight="1" x14ac:dyDescent="0.25">
      <c r="A20" s="26">
        <v>15</v>
      </c>
      <c r="B20" s="184" t="s">
        <v>194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3065</v>
      </c>
      <c r="K20" s="35">
        <v>841</v>
      </c>
      <c r="L20" s="35">
        <v>3037</v>
      </c>
      <c r="M20" s="35">
        <v>2774</v>
      </c>
      <c r="N20" s="35">
        <v>2548</v>
      </c>
      <c r="O20" s="35">
        <v>2537</v>
      </c>
      <c r="P20" s="35">
        <v>0</v>
      </c>
      <c r="Q20" s="7">
        <v>2515</v>
      </c>
      <c r="R20" s="86">
        <v>2515</v>
      </c>
      <c r="S20" s="86">
        <v>2962</v>
      </c>
      <c r="T20" s="86">
        <v>2928</v>
      </c>
      <c r="U20" s="86">
        <v>2924</v>
      </c>
      <c r="V20" s="89">
        <v>2885.03</v>
      </c>
      <c r="W20" s="86">
        <v>2950</v>
      </c>
      <c r="X20" s="25">
        <v>2921</v>
      </c>
      <c r="Y20" s="25">
        <v>2914</v>
      </c>
      <c r="Z20" s="25">
        <v>2921</v>
      </c>
      <c r="AA20" s="25">
        <v>2921</v>
      </c>
      <c r="AB20" s="25">
        <v>0</v>
      </c>
      <c r="AC20" s="25">
        <f>[1]Lampung!AC20-[2]Lampung!AC20</f>
        <v>2947.4976751000268</v>
      </c>
    </row>
    <row r="21" spans="1:29" s="17" customFormat="1" ht="20.100000000000001" customHeight="1" thickBot="1" x14ac:dyDescent="0.3">
      <c r="A21" s="248" t="s">
        <v>43</v>
      </c>
      <c r="B21" s="249"/>
      <c r="C21" s="22">
        <v>153981</v>
      </c>
      <c r="D21" s="22">
        <v>161829</v>
      </c>
      <c r="E21" s="22">
        <v>165615</v>
      </c>
      <c r="F21" s="22">
        <v>165932</v>
      </c>
      <c r="G21" s="22">
        <v>165984</v>
      </c>
      <c r="H21" s="22">
        <v>163366</v>
      </c>
      <c r="I21" s="22">
        <v>167918</v>
      </c>
      <c r="J21" s="22">
        <v>171257</v>
      </c>
      <c r="K21" s="22">
        <v>168445</v>
      </c>
      <c r="L21" s="22">
        <v>165480</v>
      </c>
      <c r="M21" s="22">
        <v>168993</v>
      </c>
      <c r="N21" s="22">
        <v>164161</v>
      </c>
      <c r="O21" s="22">
        <v>163771</v>
      </c>
      <c r="P21" s="22">
        <v>0</v>
      </c>
      <c r="Q21" s="23">
        <f t="shared" ref="Q21:W21" si="0">SUM(Q6:Q20)</f>
        <v>174804</v>
      </c>
      <c r="R21" s="79">
        <f t="shared" si="0"/>
        <v>180499</v>
      </c>
      <c r="S21" s="79">
        <f t="shared" si="0"/>
        <v>182114</v>
      </c>
      <c r="T21" s="79">
        <f t="shared" si="0"/>
        <v>184091</v>
      </c>
      <c r="U21" s="79">
        <f t="shared" si="0"/>
        <v>192136</v>
      </c>
      <c r="V21" s="79">
        <f t="shared" si="0"/>
        <v>138095.03</v>
      </c>
      <c r="W21" s="79">
        <f t="shared" si="0"/>
        <v>185569</v>
      </c>
      <c r="X21" s="23">
        <f t="shared" ref="X21:AC21" si="1">SUM(X6:X20)</f>
        <v>190886</v>
      </c>
      <c r="Y21" s="23">
        <f t="shared" si="1"/>
        <v>191932</v>
      </c>
      <c r="Z21" s="23">
        <f t="shared" si="1"/>
        <v>194848.5</v>
      </c>
      <c r="AA21" s="23">
        <f t="shared" si="1"/>
        <v>191863</v>
      </c>
      <c r="AB21" s="23">
        <f t="shared" si="1"/>
        <v>0</v>
      </c>
      <c r="AC21" s="23">
        <f t="shared" si="1"/>
        <v>281360.58079108928</v>
      </c>
    </row>
    <row r="22" spans="1:29" s="17" customFormat="1" ht="15" customHeight="1" x14ac:dyDescent="0.2">
      <c r="A22" s="201" t="s">
        <v>639</v>
      </c>
      <c r="B22" s="202"/>
      <c r="C22" s="203"/>
      <c r="D22" s="203"/>
      <c r="E22" s="204"/>
      <c r="F22" s="203"/>
      <c r="G22" s="203"/>
      <c r="H22" s="205"/>
      <c r="I22" s="206"/>
      <c r="J22" s="206"/>
      <c r="K22" s="206"/>
      <c r="L22" s="206"/>
      <c r="M22" s="206"/>
      <c r="N22" s="206"/>
      <c r="O22" s="206"/>
      <c r="P22" s="206"/>
      <c r="Q22" s="207"/>
      <c r="R22" s="207"/>
      <c r="S22" s="207"/>
      <c r="T22" s="207"/>
      <c r="U22" s="208"/>
      <c r="V22" s="209"/>
      <c r="W22" s="206"/>
      <c r="X22" s="206"/>
      <c r="Y22" s="206"/>
      <c r="Z22" s="206"/>
      <c r="AA22" s="206"/>
      <c r="AB22" s="206"/>
      <c r="AC22" s="206"/>
    </row>
    <row r="23" spans="1:29" s="17" customFormat="1" ht="15" customHeight="1" x14ac:dyDescent="0.2">
      <c r="A23" s="210" t="s">
        <v>638</v>
      </c>
      <c r="B23" s="202"/>
      <c r="C23" s="203"/>
      <c r="D23" s="203"/>
      <c r="E23" s="204"/>
      <c r="F23" s="203"/>
      <c r="G23" s="203"/>
      <c r="H23" s="205"/>
      <c r="I23" s="206"/>
      <c r="J23" s="206"/>
      <c r="K23" s="206"/>
      <c r="L23" s="206"/>
      <c r="M23" s="206"/>
      <c r="N23" s="206"/>
      <c r="O23" s="206"/>
      <c r="P23" s="206"/>
      <c r="Q23" s="207"/>
      <c r="R23" s="207"/>
      <c r="S23" s="207"/>
      <c r="T23" s="207"/>
      <c r="U23" s="208"/>
      <c r="V23" s="209"/>
      <c r="W23" s="206"/>
      <c r="X23" s="206"/>
      <c r="Y23" s="206"/>
      <c r="Z23" s="206"/>
      <c r="AA23" s="206"/>
      <c r="AB23" s="206"/>
      <c r="AC23" s="206"/>
    </row>
    <row r="24" spans="1:29" s="17" customFormat="1" ht="13.5" x14ac:dyDescent="0.2">
      <c r="A24" s="202" t="s">
        <v>636</v>
      </c>
      <c r="B24" s="202"/>
      <c r="C24" s="202"/>
      <c r="D24" s="202"/>
      <c r="E24" s="211"/>
      <c r="F24" s="202"/>
      <c r="G24" s="202"/>
      <c r="H24" s="212"/>
      <c r="I24" s="213"/>
      <c r="J24" s="213"/>
      <c r="K24" s="213"/>
      <c r="L24" s="213"/>
      <c r="M24" s="213"/>
      <c r="N24" s="213"/>
      <c r="O24" s="213"/>
      <c r="P24" s="213"/>
      <c r="Q24" s="214"/>
      <c r="R24" s="214"/>
      <c r="S24" s="214"/>
      <c r="T24" s="214"/>
      <c r="U24" s="215"/>
      <c r="V24" s="216"/>
      <c r="W24" s="213"/>
      <c r="X24" s="213"/>
      <c r="Y24" s="213"/>
      <c r="Z24" s="213"/>
      <c r="AA24" s="213"/>
      <c r="AB24" s="213"/>
      <c r="AC24" s="213"/>
    </row>
    <row r="25" spans="1:29" s="17" customFormat="1" ht="13.5" x14ac:dyDescent="0.2">
      <c r="A25" s="217" t="s">
        <v>637</v>
      </c>
      <c r="B25" s="211"/>
      <c r="C25" s="202"/>
      <c r="D25" s="202"/>
      <c r="E25" s="211"/>
      <c r="F25" s="202"/>
      <c r="G25" s="202"/>
      <c r="H25" s="212"/>
      <c r="I25" s="213"/>
      <c r="J25" s="213"/>
      <c r="K25" s="213"/>
      <c r="L25" s="213"/>
      <c r="M25" s="213"/>
      <c r="N25" s="213"/>
      <c r="O25" s="213"/>
      <c r="P25" s="213"/>
      <c r="Q25" s="214"/>
      <c r="R25" s="214"/>
      <c r="S25" s="214"/>
      <c r="T25" s="214"/>
      <c r="U25" s="215"/>
      <c r="V25" s="216"/>
      <c r="W25" s="213"/>
      <c r="X25" s="213"/>
      <c r="Y25" s="213"/>
      <c r="Z25" s="213"/>
      <c r="AA25" s="213"/>
      <c r="AB25" s="213"/>
      <c r="AC25" s="213"/>
    </row>
    <row r="26" spans="1:29" s="17" customFormat="1" ht="20.100000000000001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7"/>
      <c r="R26" s="7"/>
      <c r="S26" s="7"/>
      <c r="T26" s="7"/>
      <c r="U26" s="7"/>
      <c r="V26" s="80"/>
      <c r="AB26" s="223"/>
      <c r="AC26" s="223"/>
    </row>
    <row r="27" spans="1:29" s="17" customFormat="1" ht="20.100000000000001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7"/>
      <c r="R27" s="7"/>
      <c r="S27" s="7"/>
      <c r="T27" s="7"/>
      <c r="U27" s="7"/>
      <c r="V27" s="80"/>
      <c r="AB27" s="223"/>
      <c r="AC27" s="223"/>
    </row>
    <row r="28" spans="1:29" s="17" customFormat="1" ht="20.100000000000001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7"/>
      <c r="R28" s="7"/>
      <c r="S28" s="7"/>
      <c r="T28" s="7"/>
      <c r="U28" s="7"/>
      <c r="V28" s="80"/>
      <c r="AB28" s="223"/>
      <c r="AC28" s="223"/>
    </row>
    <row r="29" spans="1:29" s="17" customFormat="1" ht="20.100000000000001" customHeight="1" x14ac:dyDescent="0.2">
      <c r="A29" s="50"/>
      <c r="B29" s="50"/>
      <c r="Q29" s="25"/>
      <c r="R29" s="25"/>
      <c r="S29" s="25"/>
      <c r="T29" s="25"/>
      <c r="U29" s="25"/>
      <c r="V29" s="80"/>
      <c r="AB29" s="223"/>
      <c r="AC29" s="223"/>
    </row>
    <row r="30" spans="1:29" s="17" customFormat="1" ht="20.100000000000001" customHeight="1" x14ac:dyDescent="0.2">
      <c r="A30" s="147"/>
      <c r="B30" s="50"/>
      <c r="Q30" s="25"/>
      <c r="R30" s="25"/>
      <c r="S30" s="25"/>
      <c r="T30" s="25"/>
      <c r="U30" s="25"/>
      <c r="V30" s="80"/>
    </row>
    <row r="31" spans="1:29" s="17" customFormat="1" ht="20.10000000000000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6"/>
      <c r="R31" s="6"/>
      <c r="S31" s="6"/>
      <c r="T31" s="6"/>
      <c r="U31" s="6"/>
      <c r="V31" s="81"/>
      <c r="W31" s="1"/>
      <c r="X31" s="1"/>
      <c r="Y31" s="1"/>
      <c r="Z31" s="1"/>
      <c r="AA31" s="1"/>
      <c r="AB31" s="1"/>
      <c r="AC31" s="1"/>
    </row>
    <row r="32" spans="1:29" s="17" customFormat="1" ht="20.10000000000000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6"/>
      <c r="R32" s="6"/>
      <c r="S32" s="6"/>
      <c r="T32" s="6"/>
      <c r="U32" s="6"/>
      <c r="V32" s="81"/>
      <c r="W32" s="1"/>
      <c r="X32" s="1"/>
      <c r="Y32" s="1"/>
      <c r="Z32" s="1"/>
      <c r="AA32" s="1"/>
      <c r="AB32" s="1"/>
      <c r="AC32" s="1"/>
    </row>
    <row r="33" spans="1:29" s="17" customFormat="1" ht="20.100000000000001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"/>
      <c r="R33" s="7"/>
      <c r="S33" s="7"/>
      <c r="T33" s="7"/>
      <c r="U33" s="7"/>
      <c r="V33" s="80"/>
      <c r="X33" s="25"/>
      <c r="Y33" s="25"/>
      <c r="Z33" s="25"/>
      <c r="AA33" s="25"/>
      <c r="AB33" s="25"/>
      <c r="AC33" s="25"/>
    </row>
    <row r="34" spans="1:29" s="17" customFormat="1" ht="20.100000000000001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7"/>
      <c r="R34" s="7"/>
      <c r="S34" s="7"/>
      <c r="T34" s="7"/>
      <c r="U34" s="7"/>
      <c r="V34" s="80"/>
      <c r="X34" s="25"/>
      <c r="Y34" s="25"/>
      <c r="Z34" s="25"/>
      <c r="AA34" s="25"/>
      <c r="AB34" s="25"/>
      <c r="AC34" s="25"/>
    </row>
    <row r="35" spans="1:29" s="17" customFormat="1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"/>
      <c r="R35" s="7"/>
      <c r="S35" s="7"/>
      <c r="T35" s="7"/>
      <c r="U35" s="7"/>
      <c r="V35" s="80"/>
      <c r="X35" s="25"/>
      <c r="Y35" s="25"/>
      <c r="Z35" s="25"/>
      <c r="AA35" s="25"/>
      <c r="AB35" s="25"/>
      <c r="AC35" s="25"/>
    </row>
    <row r="36" spans="1:29" s="17" customFormat="1" ht="20.10000000000000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7"/>
      <c r="R36" s="7"/>
      <c r="S36" s="7"/>
      <c r="T36" s="7"/>
      <c r="U36" s="7"/>
      <c r="V36" s="80"/>
      <c r="X36" s="25"/>
      <c r="Y36" s="25"/>
      <c r="Z36" s="25"/>
      <c r="AA36" s="25"/>
      <c r="AB36" s="25"/>
      <c r="AC36" s="25"/>
    </row>
    <row r="37" spans="1:29" s="17" customFormat="1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7"/>
      <c r="R37" s="7"/>
      <c r="S37" s="7"/>
      <c r="T37" s="7"/>
      <c r="U37" s="7"/>
      <c r="V37" s="80"/>
      <c r="X37" s="25"/>
      <c r="Y37" s="25"/>
      <c r="Z37" s="25"/>
      <c r="AA37" s="25"/>
      <c r="AB37" s="25"/>
      <c r="AC37" s="25"/>
    </row>
    <row r="38" spans="1:29" s="17" customFormat="1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7"/>
      <c r="R38" s="7"/>
      <c r="S38" s="7"/>
      <c r="T38" s="7"/>
      <c r="U38" s="7"/>
      <c r="V38" s="80"/>
      <c r="X38" s="25"/>
      <c r="Y38" s="25"/>
      <c r="Z38" s="25"/>
      <c r="AA38" s="25"/>
      <c r="AB38" s="25"/>
      <c r="AC38" s="25"/>
    </row>
    <row r="39" spans="1:29" s="17" customFormat="1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7"/>
      <c r="R39" s="7"/>
      <c r="S39" s="7"/>
      <c r="T39" s="7"/>
      <c r="U39" s="7"/>
      <c r="V39" s="80"/>
      <c r="X39" s="25"/>
      <c r="Y39" s="25"/>
      <c r="Z39" s="25"/>
      <c r="AA39" s="25"/>
      <c r="AB39" s="25"/>
      <c r="AC39" s="25"/>
    </row>
    <row r="40" spans="1:29" s="17" customFormat="1" ht="20.100000000000001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7"/>
      <c r="R40" s="7"/>
      <c r="S40" s="7"/>
      <c r="T40" s="7"/>
      <c r="U40" s="7"/>
      <c r="V40" s="80"/>
      <c r="X40" s="25"/>
      <c r="Y40" s="25"/>
      <c r="Z40" s="25"/>
      <c r="AA40" s="25"/>
      <c r="AB40" s="25"/>
      <c r="AC40" s="25"/>
    </row>
    <row r="41" spans="1:29" s="17" customFormat="1" ht="20.100000000000001" customHeight="1" x14ac:dyDescent="0.2">
      <c r="A41" s="50"/>
      <c r="B41" s="50"/>
      <c r="Q41" s="25"/>
      <c r="R41" s="25"/>
      <c r="S41" s="25"/>
      <c r="T41" s="25"/>
      <c r="U41" s="25"/>
      <c r="V41" s="80"/>
      <c r="X41" s="25"/>
      <c r="Y41" s="25"/>
      <c r="Z41" s="25"/>
      <c r="AA41" s="25"/>
      <c r="AB41" s="25"/>
      <c r="AC41" s="25"/>
    </row>
    <row r="42" spans="1:29" s="17" customFormat="1" ht="20.100000000000001" customHeight="1" x14ac:dyDescent="0.2">
      <c r="A42" s="147"/>
      <c r="B42" s="50"/>
      <c r="Q42" s="25"/>
      <c r="R42" s="25"/>
      <c r="S42" s="25"/>
      <c r="T42" s="25"/>
      <c r="U42" s="25"/>
      <c r="V42" s="80"/>
      <c r="X42" s="25"/>
      <c r="Y42" s="25"/>
      <c r="Z42" s="25"/>
      <c r="AA42" s="25"/>
      <c r="AB42" s="25"/>
      <c r="AC42" s="25"/>
    </row>
    <row r="43" spans="1:29" x14ac:dyDescent="0.2">
      <c r="Q43" s="6"/>
      <c r="R43" s="6"/>
      <c r="S43" s="6"/>
      <c r="T43" s="6"/>
      <c r="U43" s="6"/>
    </row>
    <row r="44" spans="1:29" x14ac:dyDescent="0.2">
      <c r="Q44" s="6"/>
      <c r="R44" s="6"/>
      <c r="S44" s="6"/>
      <c r="T44" s="6"/>
      <c r="U44" s="6"/>
    </row>
    <row r="45" spans="1:29" ht="20.100000000000001" customHeight="1" x14ac:dyDescent="0.2">
      <c r="Q45" s="6"/>
      <c r="R45" s="6"/>
      <c r="S45" s="6"/>
      <c r="T45" s="6"/>
      <c r="U45" s="6"/>
    </row>
    <row r="46" spans="1:29" ht="20.100000000000001" customHeight="1" x14ac:dyDescent="0.2">
      <c r="Q46" s="6"/>
      <c r="R46" s="6"/>
      <c r="S46" s="6"/>
      <c r="T46" s="6"/>
      <c r="U46" s="6"/>
    </row>
    <row r="47" spans="1:29" ht="20.100000000000001" customHeight="1" x14ac:dyDescent="0.2">
      <c r="Q47" s="6"/>
      <c r="R47" s="6"/>
      <c r="S47" s="6"/>
      <c r="T47" s="6"/>
      <c r="U47" s="6"/>
    </row>
    <row r="48" spans="1:29" ht="20.100000000000001" customHeight="1" x14ac:dyDescent="0.2">
      <c r="Q48" s="6"/>
      <c r="R48" s="6"/>
      <c r="S48" s="6"/>
      <c r="T48" s="6"/>
      <c r="U48" s="6"/>
    </row>
    <row r="49" spans="2:21" ht="20.100000000000001" customHeight="1" x14ac:dyDescent="0.2">
      <c r="B49" s="50"/>
      <c r="C49" s="50"/>
      <c r="Q49" s="6"/>
      <c r="R49" s="6"/>
      <c r="S49" s="6"/>
      <c r="T49" s="6"/>
      <c r="U49" s="6"/>
    </row>
    <row r="50" spans="2:21" ht="20.100000000000001" customHeight="1" x14ac:dyDescent="0.2">
      <c r="B50" s="147"/>
      <c r="C50" s="50"/>
      <c r="Q50" s="6"/>
      <c r="R50" s="6"/>
      <c r="S50" s="6"/>
      <c r="T50" s="6"/>
      <c r="U50" s="6"/>
    </row>
    <row r="51" spans="2:21" ht="20.100000000000001" customHeight="1" x14ac:dyDescent="0.2">
      <c r="Q51" s="6"/>
      <c r="R51" s="6"/>
      <c r="S51" s="6"/>
      <c r="T51" s="6"/>
      <c r="U51" s="6"/>
    </row>
  </sheetData>
  <mergeCells count="3">
    <mergeCell ref="A4:A5"/>
    <mergeCell ref="A21:B21"/>
    <mergeCell ref="C4:AC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Indonesia</vt:lpstr>
      <vt:lpstr>Aceh</vt:lpstr>
      <vt:lpstr>Sumut </vt:lpstr>
      <vt:lpstr>SumBar</vt:lpstr>
      <vt:lpstr>Riau</vt:lpstr>
      <vt:lpstr>Jambi</vt:lpstr>
      <vt:lpstr>SumSel </vt:lpstr>
      <vt:lpstr>Bengkulu</vt:lpstr>
      <vt:lpstr>Lampung</vt:lpstr>
      <vt:lpstr>Kep.Babel </vt:lpstr>
      <vt:lpstr>Kep.Riau</vt:lpstr>
      <vt:lpstr>DKI Jakarta</vt:lpstr>
      <vt:lpstr>JaBar</vt:lpstr>
      <vt:lpstr>JaTeng </vt:lpstr>
      <vt:lpstr>D.I Yogya</vt:lpstr>
      <vt:lpstr>JaTim</vt:lpstr>
      <vt:lpstr>Banten </vt:lpstr>
      <vt:lpstr>Bali</vt:lpstr>
      <vt:lpstr>NTB</vt:lpstr>
      <vt:lpstr>NTT</vt:lpstr>
      <vt:lpstr>KalBar </vt:lpstr>
      <vt:lpstr>KalTeng</vt:lpstr>
      <vt:lpstr>KalSel</vt:lpstr>
      <vt:lpstr>_KalTim</vt:lpstr>
      <vt:lpstr>_Kaltara</vt:lpstr>
      <vt:lpstr>SulUt</vt:lpstr>
      <vt:lpstr>SulTeng</vt:lpstr>
      <vt:lpstr>SulSel </vt:lpstr>
      <vt:lpstr>SulTra</vt:lpstr>
      <vt:lpstr>Gorontalo </vt:lpstr>
      <vt:lpstr>SulBar </vt:lpstr>
      <vt:lpstr>Maluku</vt:lpstr>
      <vt:lpstr>MalUt</vt:lpstr>
      <vt:lpstr>PapuaBarat</vt:lpstr>
      <vt:lpstr>Papua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User</cp:lastModifiedBy>
  <cp:lastPrinted>2014-09-25T00:49:51Z</cp:lastPrinted>
  <dcterms:created xsi:type="dcterms:W3CDTF">2012-11-14T03:15:33Z</dcterms:created>
  <dcterms:modified xsi:type="dcterms:W3CDTF">2021-11-04T04:02:37Z</dcterms:modified>
</cp:coreProperties>
</file>